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ti\Desktop\"/>
    </mc:Choice>
  </mc:AlternateContent>
  <xr:revisionPtr revIDLastSave="0" documentId="13_ncr:1_{998E4EC7-386B-4F26-BD5A-BE0F21257040}" xr6:coauthVersionLast="47" xr6:coauthVersionMax="47" xr10:uidLastSave="{00000000-0000-0000-0000-000000000000}"/>
  <bookViews>
    <workbookView xWindow="-108" yWindow="-108" windowWidth="23256" windowHeight="12456" tabRatio="879" xr2:uid="{00000000-000D-0000-FFFF-FFFF00000000}"/>
  </bookViews>
  <sheets>
    <sheet name="Clasificacion por Clubs (2)" sheetId="18" r:id="rId1"/>
    <sheet name="1 - Dorsales clubs" sheetId="5" r:id="rId2"/>
    <sheet name="PIVOT" sheetId="12" r:id="rId3"/>
    <sheet name="Separar categorías calsif" sheetId="9" r:id="rId4"/>
    <sheet name="ENTREPUENTES" sheetId="1" r:id="rId5"/>
    <sheet name="TºCrono" sheetId="7" r:id="rId6"/>
    <sheet name="Horario salida" sheetId="2" r:id="rId7"/>
    <sheet name="Clasificacion por Clubs" sheetId="6" r:id="rId8"/>
    <sheet name="DATOS" sheetId="10" r:id="rId9"/>
    <sheet name="Podium" sheetId="13" r:id="rId10"/>
  </sheets>
  <definedNames>
    <definedName name="_xlnm._FilterDatabase" localSheetId="1" hidden="1">'1 - Dorsales clubs'!$B$5:$F$333</definedName>
    <definedName name="_xlnm._FilterDatabase" localSheetId="7" hidden="1">'Clasificacion por Clubs'!$C$7:$D$28</definedName>
    <definedName name="_xlnm._FilterDatabase" localSheetId="0" hidden="1">'Clasificacion por Clubs (2)'!$C$7:$D$28</definedName>
    <definedName name="_xlnm._FilterDatabase" localSheetId="8" hidden="1">DATOS!$C$4:$N$35</definedName>
    <definedName name="_xlnm._FilterDatabase" localSheetId="4" hidden="1">ENTREPUENTES!$B$199:$G$225</definedName>
    <definedName name="_xlnm._FilterDatabase" localSheetId="6" hidden="1">'Horario salida'!$B$2:$F$32</definedName>
    <definedName name="_xlnm._FilterDatabase" localSheetId="3" hidden="1">'Separar categorías calsif'!$B$2:$F$362</definedName>
    <definedName name="_xlnm._FilterDatabase" localSheetId="5" hidden="1">TºCrono!$B$1:$E$292</definedName>
    <definedName name="_xlnm.Print_Area" localSheetId="1">'1 - Dorsales clubs'!$B$1:$F$222</definedName>
    <definedName name="_xlnm.Print_Area" localSheetId="7">'Clasificacion por Clubs'!$B$1:$E$32</definedName>
    <definedName name="_xlnm.Print_Area" localSheetId="0">'Clasificacion por Clubs (2)'!$B$1:$E$32</definedName>
    <definedName name="_xlnm.Print_Area" localSheetId="4">ENTREPUENTES!$B$1:$I$237</definedName>
    <definedName name="_xlnm.Print_Area" localSheetId="3">'Separar categorías calsif'!$B$1:$Q$252</definedName>
    <definedName name="_xlnm.Print_Titles" localSheetId="1">'1 - Dorsales clubs'!$1:$3</definedName>
    <definedName name="_xlnm.Print_Titles" localSheetId="4">ENTREPUENTES!$2:$4</definedName>
    <definedName name="_xlnm.Print_Titles" localSheetId="3">'Separar categorías calsif'!#REF!</definedName>
  </definedNames>
  <calcPr calcId="191029"/>
  <pivotCaches>
    <pivotCache cacheId="0" r:id="rId11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4" i="1" l="1"/>
  <c r="G293" i="1"/>
  <c r="G292" i="1"/>
  <c r="G291" i="1"/>
  <c r="J289" i="1"/>
  <c r="I289" i="1"/>
  <c r="G272" i="1"/>
  <c r="G271" i="1"/>
  <c r="G270" i="1"/>
  <c r="J268" i="1"/>
  <c r="B4" i="18"/>
  <c r="B3" i="18"/>
  <c r="B2" i="18"/>
  <c r="G327" i="1"/>
  <c r="J325" i="1"/>
  <c r="I325" i="1"/>
  <c r="G323" i="1"/>
  <c r="G322" i="1"/>
  <c r="J320" i="1"/>
  <c r="I320" i="1"/>
  <c r="G318" i="1"/>
  <c r="G317" i="1"/>
  <c r="G316" i="1"/>
  <c r="G315" i="1"/>
  <c r="G314" i="1"/>
  <c r="G313" i="1"/>
  <c r="G312" i="1"/>
  <c r="J310" i="1"/>
  <c r="G307" i="1"/>
  <c r="G306" i="1"/>
  <c r="P306" i="1" s="1"/>
  <c r="G305" i="1"/>
  <c r="G304" i="1"/>
  <c r="G303" i="1"/>
  <c r="G302" i="1"/>
  <c r="G301" i="1"/>
  <c r="G300" i="1"/>
  <c r="G299" i="1"/>
  <c r="G298" i="1"/>
  <c r="J296" i="1"/>
  <c r="E2" i="7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194" i="7"/>
  <c r="E195" i="7"/>
  <c r="E196" i="7"/>
  <c r="E197" i="7"/>
  <c r="E198" i="7"/>
  <c r="E199" i="7"/>
  <c r="E200" i="7"/>
  <c r="E201" i="7"/>
  <c r="E202" i="7"/>
  <c r="E203" i="7"/>
  <c r="E204" i="7"/>
  <c r="E205" i="7"/>
  <c r="E206" i="7"/>
  <c r="E207" i="7"/>
  <c r="E208" i="7"/>
  <c r="E209" i="7"/>
  <c r="E210" i="7"/>
  <c r="E211" i="7"/>
  <c r="E212" i="7"/>
  <c r="E213" i="7"/>
  <c r="E214" i="7"/>
  <c r="E215" i="7"/>
  <c r="E216" i="7"/>
  <c r="E217" i="7"/>
  <c r="E218" i="7"/>
  <c r="E219" i="7"/>
  <c r="E220" i="7"/>
  <c r="E221" i="7"/>
  <c r="E222" i="7"/>
  <c r="E223" i="7"/>
  <c r="E224" i="7"/>
  <c r="E225" i="7"/>
  <c r="E226" i="7"/>
  <c r="E227" i="7"/>
  <c r="E228" i="7"/>
  <c r="E229" i="7"/>
  <c r="E230" i="7"/>
  <c r="E231" i="7"/>
  <c r="E232" i="7"/>
  <c r="E233" i="7"/>
  <c r="E234" i="7"/>
  <c r="E235" i="7"/>
  <c r="E236" i="7"/>
  <c r="E237" i="7"/>
  <c r="E238" i="7"/>
  <c r="E239" i="7"/>
  <c r="E240" i="7"/>
  <c r="E241" i="7"/>
  <c r="E242" i="7"/>
  <c r="E243" i="7"/>
  <c r="E244" i="7"/>
  <c r="E245" i="7"/>
  <c r="E246" i="7"/>
  <c r="E247" i="7"/>
  <c r="E248" i="7"/>
  <c r="E249" i="7"/>
  <c r="E250" i="7"/>
  <c r="E251" i="7"/>
  <c r="E252" i="7"/>
  <c r="E253" i="7"/>
  <c r="E254" i="7"/>
  <c r="E255" i="7"/>
  <c r="E256" i="7"/>
  <c r="E257" i="7"/>
  <c r="E258" i="7"/>
  <c r="E259" i="7"/>
  <c r="E260" i="7"/>
  <c r="E261" i="7"/>
  <c r="E262" i="7"/>
  <c r="E263" i="7"/>
  <c r="E264" i="7"/>
  <c r="E265" i="7"/>
  <c r="E266" i="7"/>
  <c r="E267" i="7"/>
  <c r="E268" i="7"/>
  <c r="E269" i="7"/>
  <c r="E270" i="7"/>
  <c r="E271" i="7"/>
  <c r="E272" i="7"/>
  <c r="E273" i="7"/>
  <c r="E274" i="7"/>
  <c r="E275" i="7"/>
  <c r="E276" i="7"/>
  <c r="E277" i="7"/>
  <c r="E278" i="7"/>
  <c r="E279" i="7"/>
  <c r="E280" i="7"/>
  <c r="E281" i="7"/>
  <c r="E282" i="7"/>
  <c r="E283" i="7"/>
  <c r="E284" i="7"/>
  <c r="E285" i="7"/>
  <c r="E286" i="7"/>
  <c r="E287" i="7"/>
  <c r="E288" i="7"/>
  <c r="E289" i="7"/>
  <c r="E290" i="7"/>
  <c r="E291" i="7"/>
  <c r="E292" i="7"/>
  <c r="G256" i="1"/>
  <c r="P256" i="1" s="1"/>
  <c r="G26" i="1"/>
  <c r="G25" i="1"/>
  <c r="G27" i="1"/>
  <c r="G28" i="1"/>
  <c r="P272" i="1" l="1"/>
  <c r="K272" i="1"/>
  <c r="K271" i="1"/>
  <c r="P271" i="1"/>
  <c r="P270" i="1"/>
  <c r="K270" i="1"/>
  <c r="P327" i="1"/>
  <c r="K327" i="1"/>
  <c r="P323" i="1"/>
  <c r="K323" i="1"/>
  <c r="P322" i="1"/>
  <c r="K322" i="1"/>
  <c r="P318" i="1"/>
  <c r="K318" i="1"/>
  <c r="P317" i="1"/>
  <c r="K317" i="1"/>
  <c r="P316" i="1"/>
  <c r="K316" i="1"/>
  <c r="K315" i="1"/>
  <c r="P315" i="1"/>
  <c r="K314" i="1"/>
  <c r="P314" i="1"/>
  <c r="P313" i="1"/>
  <c r="K313" i="1"/>
  <c r="K312" i="1"/>
  <c r="P312" i="1"/>
  <c r="K307" i="1"/>
  <c r="P307" i="1"/>
  <c r="U306" i="1"/>
  <c r="AA306" i="1" s="1"/>
  <c r="AE306" i="1" s="1"/>
  <c r="K306" i="1"/>
  <c r="P305" i="1"/>
  <c r="K305" i="1"/>
  <c r="P304" i="1"/>
  <c r="K304" i="1"/>
  <c r="K303" i="1"/>
  <c r="N303" i="1" s="1"/>
  <c r="O303" i="1"/>
  <c r="P303" i="1"/>
  <c r="K302" i="1"/>
  <c r="P302" i="1"/>
  <c r="K301" i="1"/>
  <c r="P301" i="1"/>
  <c r="P300" i="1"/>
  <c r="K300" i="1"/>
  <c r="P299" i="1"/>
  <c r="K299" i="1"/>
  <c r="K298" i="1"/>
  <c r="P298" i="1"/>
  <c r="U256" i="1"/>
  <c r="AA256" i="1" s="1"/>
  <c r="AE256" i="1" s="1"/>
  <c r="K256" i="1"/>
  <c r="P28" i="1"/>
  <c r="K28" i="1"/>
  <c r="O28" i="1" s="1"/>
  <c r="K25" i="1"/>
  <c r="P25" i="1"/>
  <c r="P26" i="1"/>
  <c r="K27" i="1"/>
  <c r="N27" i="1" s="1"/>
  <c r="K26" i="1"/>
  <c r="O26" i="1" s="1"/>
  <c r="P27" i="1"/>
  <c r="N312" i="1" l="1"/>
  <c r="O312" i="1"/>
  <c r="O271" i="1"/>
  <c r="S271" i="1" s="1"/>
  <c r="T271" i="1" s="1"/>
  <c r="Z271" i="1" s="1"/>
  <c r="AD271" i="1" s="1"/>
  <c r="N271" i="1"/>
  <c r="U272" i="1"/>
  <c r="AA272" i="1" s="1"/>
  <c r="AE272" i="1" s="1"/>
  <c r="U271" i="1"/>
  <c r="AA271" i="1" s="1"/>
  <c r="AE271" i="1" s="1"/>
  <c r="U270" i="1"/>
  <c r="AA270" i="1" s="1"/>
  <c r="AE270" i="1" s="1"/>
  <c r="O272" i="1"/>
  <c r="N272" i="1"/>
  <c r="O270" i="1"/>
  <c r="N270" i="1"/>
  <c r="N300" i="1"/>
  <c r="O300" i="1"/>
  <c r="S300" i="1" s="1"/>
  <c r="T300" i="1" s="1"/>
  <c r="Z300" i="1" s="1"/>
  <c r="AD300" i="1" s="1"/>
  <c r="N327" i="1"/>
  <c r="O327" i="1"/>
  <c r="O298" i="1"/>
  <c r="N298" i="1"/>
  <c r="N323" i="1"/>
  <c r="O323" i="1"/>
  <c r="N314" i="1"/>
  <c r="O314" i="1"/>
  <c r="O307" i="1"/>
  <c r="N307" i="1"/>
  <c r="U327" i="1"/>
  <c r="AA327" i="1" s="1"/>
  <c r="AE327" i="1" s="1"/>
  <c r="U323" i="1"/>
  <c r="AA323" i="1" s="1"/>
  <c r="AE323" i="1" s="1"/>
  <c r="U322" i="1"/>
  <c r="AA322" i="1" s="1"/>
  <c r="AE322" i="1" s="1"/>
  <c r="U318" i="1"/>
  <c r="AA318" i="1" s="1"/>
  <c r="AE318" i="1" s="1"/>
  <c r="U317" i="1"/>
  <c r="AA317" i="1" s="1"/>
  <c r="AE317" i="1" s="1"/>
  <c r="U316" i="1"/>
  <c r="AA316" i="1" s="1"/>
  <c r="AE316" i="1" s="1"/>
  <c r="U315" i="1"/>
  <c r="AA315" i="1" s="1"/>
  <c r="AE315" i="1" s="1"/>
  <c r="U314" i="1"/>
  <c r="AA314" i="1" s="1"/>
  <c r="AE314" i="1" s="1"/>
  <c r="U313" i="1"/>
  <c r="AA313" i="1" s="1"/>
  <c r="AE313" i="1" s="1"/>
  <c r="U312" i="1"/>
  <c r="AA312" i="1" s="1"/>
  <c r="AE312" i="1" s="1"/>
  <c r="U307" i="1"/>
  <c r="AA307" i="1" s="1"/>
  <c r="AE307" i="1" s="1"/>
  <c r="U305" i="1"/>
  <c r="AA305" i="1" s="1"/>
  <c r="AE305" i="1" s="1"/>
  <c r="U304" i="1"/>
  <c r="AA304" i="1" s="1"/>
  <c r="AE304" i="1" s="1"/>
  <c r="R303" i="1"/>
  <c r="Y303" i="1" s="1"/>
  <c r="AC303" i="1" s="1"/>
  <c r="S303" i="1"/>
  <c r="T303" i="1" s="1"/>
  <c r="Z303" i="1" s="1"/>
  <c r="AD303" i="1" s="1"/>
  <c r="U303" i="1"/>
  <c r="AA303" i="1" s="1"/>
  <c r="AE303" i="1" s="1"/>
  <c r="U302" i="1"/>
  <c r="AA302" i="1" s="1"/>
  <c r="AE302" i="1" s="1"/>
  <c r="U301" i="1"/>
  <c r="AA301" i="1" s="1"/>
  <c r="AE301" i="1" s="1"/>
  <c r="U300" i="1"/>
  <c r="AA300" i="1" s="1"/>
  <c r="AE300" i="1" s="1"/>
  <c r="U299" i="1"/>
  <c r="AA299" i="1" s="1"/>
  <c r="AE299" i="1" s="1"/>
  <c r="U298" i="1"/>
  <c r="AA298" i="1" s="1"/>
  <c r="AE298" i="1" s="1"/>
  <c r="O322" i="1"/>
  <c r="N322" i="1"/>
  <c r="N318" i="1"/>
  <c r="O318" i="1"/>
  <c r="N317" i="1"/>
  <c r="O317" i="1"/>
  <c r="N316" i="1"/>
  <c r="O316" i="1"/>
  <c r="N315" i="1"/>
  <c r="O315" i="1"/>
  <c r="N313" i="1"/>
  <c r="O313" i="1"/>
  <c r="O306" i="1"/>
  <c r="N306" i="1"/>
  <c r="N305" i="1"/>
  <c r="O305" i="1"/>
  <c r="O304" i="1"/>
  <c r="N304" i="1"/>
  <c r="N302" i="1"/>
  <c r="O302" i="1"/>
  <c r="N301" i="1"/>
  <c r="O301" i="1"/>
  <c r="N299" i="1"/>
  <c r="O299" i="1"/>
  <c r="N25" i="1"/>
  <c r="O25" i="1"/>
  <c r="N256" i="1"/>
  <c r="O256" i="1"/>
  <c r="O27" i="1"/>
  <c r="U25" i="1"/>
  <c r="AA25" i="1" s="1"/>
  <c r="AE25" i="1" s="1"/>
  <c r="S28" i="1"/>
  <c r="T28" i="1" s="1"/>
  <c r="Z28" i="1" s="1"/>
  <c r="AD28" i="1" s="1"/>
  <c r="N28" i="1"/>
  <c r="R28" i="1" s="1"/>
  <c r="Y28" i="1" s="1"/>
  <c r="AC28" i="1" s="1"/>
  <c r="U28" i="1"/>
  <c r="AA28" i="1" s="1"/>
  <c r="AE28" i="1" s="1"/>
  <c r="S26" i="1"/>
  <c r="T26" i="1" s="1"/>
  <c r="Z26" i="1" s="1"/>
  <c r="AD26" i="1" s="1"/>
  <c r="U27" i="1"/>
  <c r="AA27" i="1" s="1"/>
  <c r="AE27" i="1" s="1"/>
  <c r="U26" i="1"/>
  <c r="AA26" i="1" s="1"/>
  <c r="AE26" i="1" s="1"/>
  <c r="N26" i="1"/>
  <c r="R26" i="1" s="1"/>
  <c r="Y26" i="1" s="1"/>
  <c r="AC26" i="1" s="1"/>
  <c r="R271" i="1" l="1"/>
  <c r="Y271" i="1" s="1"/>
  <c r="AC271" i="1" s="1"/>
  <c r="R312" i="1"/>
  <c r="Y312" i="1" s="1"/>
  <c r="AC312" i="1" s="1"/>
  <c r="S312" i="1"/>
  <c r="T312" i="1" s="1"/>
  <c r="Z312" i="1" s="1"/>
  <c r="AD312" i="1" s="1"/>
  <c r="R300" i="1"/>
  <c r="Y300" i="1" s="1"/>
  <c r="AC300" i="1" s="1"/>
  <c r="I300" i="1" s="1"/>
  <c r="I271" i="1"/>
  <c r="S327" i="1"/>
  <c r="T327" i="1" s="1"/>
  <c r="Z327" i="1" s="1"/>
  <c r="AD327" i="1" s="1"/>
  <c r="R327" i="1"/>
  <c r="Y327" i="1" s="1"/>
  <c r="AC327" i="1" s="1"/>
  <c r="S272" i="1"/>
  <c r="T272" i="1" s="1"/>
  <c r="Z272" i="1" s="1"/>
  <c r="AD272" i="1" s="1"/>
  <c r="R272" i="1"/>
  <c r="Y272" i="1" s="1"/>
  <c r="AC272" i="1" s="1"/>
  <c r="S270" i="1"/>
  <c r="T270" i="1" s="1"/>
  <c r="Z270" i="1" s="1"/>
  <c r="AD270" i="1" s="1"/>
  <c r="R270" i="1"/>
  <c r="Y270" i="1" s="1"/>
  <c r="AC270" i="1" s="1"/>
  <c r="R314" i="1"/>
  <c r="Y314" i="1" s="1"/>
  <c r="AC314" i="1" s="1"/>
  <c r="S314" i="1"/>
  <c r="T314" i="1" s="1"/>
  <c r="Z314" i="1" s="1"/>
  <c r="AD314" i="1" s="1"/>
  <c r="R307" i="1"/>
  <c r="Y307" i="1" s="1"/>
  <c r="AC307" i="1" s="1"/>
  <c r="S307" i="1"/>
  <c r="T307" i="1" s="1"/>
  <c r="Z307" i="1" s="1"/>
  <c r="AD307" i="1" s="1"/>
  <c r="R298" i="1"/>
  <c r="Y298" i="1" s="1"/>
  <c r="AC298" i="1" s="1"/>
  <c r="S298" i="1"/>
  <c r="T298" i="1" s="1"/>
  <c r="Z298" i="1" s="1"/>
  <c r="AD298" i="1" s="1"/>
  <c r="R323" i="1"/>
  <c r="Y323" i="1" s="1"/>
  <c r="AC323" i="1" s="1"/>
  <c r="S323" i="1"/>
  <c r="T323" i="1" s="1"/>
  <c r="Z323" i="1" s="1"/>
  <c r="AD323" i="1" s="1"/>
  <c r="S322" i="1"/>
  <c r="T322" i="1" s="1"/>
  <c r="Z322" i="1" s="1"/>
  <c r="AD322" i="1" s="1"/>
  <c r="R322" i="1"/>
  <c r="Y322" i="1" s="1"/>
  <c r="AC322" i="1" s="1"/>
  <c r="S318" i="1"/>
  <c r="T318" i="1" s="1"/>
  <c r="Z318" i="1" s="1"/>
  <c r="AD318" i="1" s="1"/>
  <c r="R318" i="1"/>
  <c r="Y318" i="1" s="1"/>
  <c r="AC318" i="1" s="1"/>
  <c r="S317" i="1"/>
  <c r="T317" i="1" s="1"/>
  <c r="Z317" i="1" s="1"/>
  <c r="AD317" i="1" s="1"/>
  <c r="R317" i="1"/>
  <c r="Y317" i="1" s="1"/>
  <c r="AC317" i="1" s="1"/>
  <c r="R316" i="1"/>
  <c r="Y316" i="1" s="1"/>
  <c r="AC316" i="1" s="1"/>
  <c r="S316" i="1"/>
  <c r="T316" i="1" s="1"/>
  <c r="Z316" i="1" s="1"/>
  <c r="AD316" i="1" s="1"/>
  <c r="R315" i="1"/>
  <c r="Y315" i="1" s="1"/>
  <c r="AC315" i="1" s="1"/>
  <c r="S315" i="1"/>
  <c r="T315" i="1" s="1"/>
  <c r="Z315" i="1" s="1"/>
  <c r="AD315" i="1" s="1"/>
  <c r="R313" i="1"/>
  <c r="Y313" i="1" s="1"/>
  <c r="AC313" i="1" s="1"/>
  <c r="S313" i="1"/>
  <c r="T313" i="1" s="1"/>
  <c r="Z313" i="1" s="1"/>
  <c r="AD313" i="1" s="1"/>
  <c r="S306" i="1"/>
  <c r="T306" i="1" s="1"/>
  <c r="Z306" i="1" s="1"/>
  <c r="AD306" i="1" s="1"/>
  <c r="R306" i="1"/>
  <c r="Y306" i="1" s="1"/>
  <c r="AC306" i="1" s="1"/>
  <c r="S305" i="1"/>
  <c r="T305" i="1" s="1"/>
  <c r="Z305" i="1" s="1"/>
  <c r="AD305" i="1" s="1"/>
  <c r="R305" i="1"/>
  <c r="Y305" i="1" s="1"/>
  <c r="AC305" i="1" s="1"/>
  <c r="S304" i="1"/>
  <c r="T304" i="1" s="1"/>
  <c r="Z304" i="1" s="1"/>
  <c r="AD304" i="1" s="1"/>
  <c r="R304" i="1"/>
  <c r="Y304" i="1" s="1"/>
  <c r="AC304" i="1" s="1"/>
  <c r="S302" i="1"/>
  <c r="T302" i="1" s="1"/>
  <c r="Z302" i="1" s="1"/>
  <c r="AD302" i="1" s="1"/>
  <c r="R302" i="1"/>
  <c r="Y302" i="1" s="1"/>
  <c r="AC302" i="1" s="1"/>
  <c r="S301" i="1"/>
  <c r="T301" i="1" s="1"/>
  <c r="Z301" i="1" s="1"/>
  <c r="AD301" i="1" s="1"/>
  <c r="R301" i="1"/>
  <c r="Y301" i="1" s="1"/>
  <c r="AC301" i="1" s="1"/>
  <c r="S299" i="1"/>
  <c r="T299" i="1" s="1"/>
  <c r="Z299" i="1" s="1"/>
  <c r="AD299" i="1" s="1"/>
  <c r="R299" i="1"/>
  <c r="Y299" i="1" s="1"/>
  <c r="AC299" i="1" s="1"/>
  <c r="I303" i="1"/>
  <c r="I26" i="1"/>
  <c r="I28" i="1"/>
  <c r="R256" i="1"/>
  <c r="Y256" i="1" s="1"/>
  <c r="AC256" i="1" s="1"/>
  <c r="S256" i="1"/>
  <c r="T256" i="1" s="1"/>
  <c r="Z256" i="1" s="1"/>
  <c r="AD256" i="1" s="1"/>
  <c r="S25" i="1"/>
  <c r="T25" i="1" s="1"/>
  <c r="Z25" i="1" s="1"/>
  <c r="AD25" i="1" s="1"/>
  <c r="R25" i="1"/>
  <c r="Y25" i="1" s="1"/>
  <c r="AC25" i="1" s="1"/>
  <c r="R27" i="1"/>
  <c r="Y27" i="1" s="1"/>
  <c r="AC27" i="1" s="1"/>
  <c r="S27" i="1"/>
  <c r="T27" i="1" s="1"/>
  <c r="Z27" i="1" s="1"/>
  <c r="AD27" i="1" s="1"/>
  <c r="G282" i="1"/>
  <c r="P282" i="1" s="1"/>
  <c r="G281" i="1"/>
  <c r="G280" i="1"/>
  <c r="K280" i="1" s="1"/>
  <c r="G279" i="1"/>
  <c r="P279" i="1" s="1"/>
  <c r="G278" i="1"/>
  <c r="P278" i="1" s="1"/>
  <c r="G248" i="1"/>
  <c r="P248" i="1" s="1"/>
  <c r="G247" i="1"/>
  <c r="G246" i="1"/>
  <c r="P246" i="1" s="1"/>
  <c r="U246" i="1" s="1"/>
  <c r="AA246" i="1" s="1"/>
  <c r="AE246" i="1" s="1"/>
  <c r="J227" i="1"/>
  <c r="G236" i="1"/>
  <c r="K236" i="1" s="1"/>
  <c r="G235" i="1"/>
  <c r="G234" i="1"/>
  <c r="P234" i="1" s="1"/>
  <c r="U234" i="1" s="1"/>
  <c r="AA234" i="1" s="1"/>
  <c r="AE234" i="1" s="1"/>
  <c r="G232" i="1"/>
  <c r="K232" i="1" s="1"/>
  <c r="G231" i="1"/>
  <c r="G230" i="1"/>
  <c r="K230" i="1" s="1"/>
  <c r="G233" i="1"/>
  <c r="K233" i="1" s="1"/>
  <c r="G229" i="1"/>
  <c r="G222" i="1"/>
  <c r="G221" i="1"/>
  <c r="G220" i="1"/>
  <c r="G219" i="1"/>
  <c r="P219" i="1" s="1"/>
  <c r="G213" i="1"/>
  <c r="P213" i="1" s="1"/>
  <c r="G202" i="1"/>
  <c r="K202" i="1" s="1"/>
  <c r="G201" i="1"/>
  <c r="P201" i="1" s="1"/>
  <c r="U201" i="1" s="1"/>
  <c r="AA201" i="1" s="1"/>
  <c r="AE201" i="1" s="1"/>
  <c r="G204" i="1"/>
  <c r="P204" i="1" s="1"/>
  <c r="G203" i="1"/>
  <c r="G205" i="1"/>
  <c r="P205" i="1" s="1"/>
  <c r="G196" i="1"/>
  <c r="K196" i="1" s="1"/>
  <c r="G189" i="1"/>
  <c r="K189" i="1" s="1"/>
  <c r="G188" i="1"/>
  <c r="G187" i="1"/>
  <c r="P187" i="1" s="1"/>
  <c r="U187" i="1" s="1"/>
  <c r="AA187" i="1" s="1"/>
  <c r="AE187" i="1" s="1"/>
  <c r="G186" i="1"/>
  <c r="P186" i="1" s="1"/>
  <c r="G185" i="1"/>
  <c r="P185" i="1" s="1"/>
  <c r="G184" i="1"/>
  <c r="P184" i="1" s="1"/>
  <c r="U184" i="1" s="1"/>
  <c r="AA184" i="1" s="1"/>
  <c r="AE184" i="1" s="1"/>
  <c r="G183" i="1"/>
  <c r="P183" i="1" s="1"/>
  <c r="G166" i="1"/>
  <c r="G165" i="1"/>
  <c r="G164" i="1"/>
  <c r="P164" i="1" s="1"/>
  <c r="G163" i="1"/>
  <c r="P163" i="1" s="1"/>
  <c r="G162" i="1"/>
  <c r="G161" i="1"/>
  <c r="P161" i="1" s="1"/>
  <c r="G172" i="1"/>
  <c r="G171" i="1"/>
  <c r="G170" i="1"/>
  <c r="P170" i="1" s="1"/>
  <c r="G169" i="1"/>
  <c r="P169" i="1" s="1"/>
  <c r="G168" i="1"/>
  <c r="K168" i="1" s="1"/>
  <c r="G167" i="1"/>
  <c r="G153" i="1"/>
  <c r="G152" i="1"/>
  <c r="G151" i="1"/>
  <c r="P151" i="1" s="1"/>
  <c r="G150" i="1"/>
  <c r="P150" i="1" s="1"/>
  <c r="G146" i="1"/>
  <c r="P146" i="1" s="1"/>
  <c r="G145" i="1"/>
  <c r="G144" i="1"/>
  <c r="P144" i="1" s="1"/>
  <c r="U144" i="1" s="1"/>
  <c r="AA144" i="1" s="1"/>
  <c r="AE144" i="1" s="1"/>
  <c r="G143" i="1"/>
  <c r="P143" i="1" s="1"/>
  <c r="G142" i="1"/>
  <c r="G141" i="1"/>
  <c r="G140" i="1"/>
  <c r="K140" i="1" s="1"/>
  <c r="G125" i="1"/>
  <c r="P125" i="1" s="1"/>
  <c r="G107" i="1"/>
  <c r="K107" i="1" s="1"/>
  <c r="G106" i="1"/>
  <c r="G108" i="1"/>
  <c r="P108" i="1" s="1"/>
  <c r="G91" i="1"/>
  <c r="P91" i="1" s="1"/>
  <c r="G76" i="1"/>
  <c r="P76" i="1" s="1"/>
  <c r="G75" i="1"/>
  <c r="G60" i="1"/>
  <c r="P60" i="1" s="1"/>
  <c r="G59" i="1"/>
  <c r="G58" i="1"/>
  <c r="G57" i="1"/>
  <c r="P57" i="1" s="1"/>
  <c r="G56" i="1"/>
  <c r="K56" i="1" s="1"/>
  <c r="G55" i="1"/>
  <c r="K55" i="1" s="1"/>
  <c r="G48" i="1"/>
  <c r="P48" i="1" s="1"/>
  <c r="G47" i="1"/>
  <c r="G16" i="10"/>
  <c r="G15" i="10"/>
  <c r="G14" i="10"/>
  <c r="G20" i="10"/>
  <c r="G19" i="10"/>
  <c r="G18" i="10"/>
  <c r="G23" i="10"/>
  <c r="G6" i="10"/>
  <c r="G7" i="10"/>
  <c r="G8" i="10"/>
  <c r="G9" i="10"/>
  <c r="G10" i="10"/>
  <c r="G11" i="10"/>
  <c r="G12" i="10"/>
  <c r="G13" i="10"/>
  <c r="G17" i="10"/>
  <c r="G21" i="10"/>
  <c r="G22" i="10"/>
  <c r="G24" i="10"/>
  <c r="G25" i="10"/>
  <c r="G26" i="10"/>
  <c r="G5" i="10"/>
  <c r="G266" i="1"/>
  <c r="P266" i="1" s="1"/>
  <c r="F163" i="9"/>
  <c r="F162" i="9"/>
  <c r="F161" i="9"/>
  <c r="F137" i="9"/>
  <c r="F159" i="9"/>
  <c r="F147" i="9"/>
  <c r="I312" i="1" l="1"/>
  <c r="I327" i="1"/>
  <c r="I270" i="1"/>
  <c r="I272" i="1"/>
  <c r="I298" i="1"/>
  <c r="I314" i="1"/>
  <c r="I307" i="1"/>
  <c r="I318" i="1"/>
  <c r="I305" i="1"/>
  <c r="I323" i="1"/>
  <c r="I301" i="1"/>
  <c r="I322" i="1"/>
  <c r="I302" i="1"/>
  <c r="I304" i="1"/>
  <c r="I315" i="1"/>
  <c r="I317" i="1"/>
  <c r="I316" i="1"/>
  <c r="I306" i="1"/>
  <c r="I299" i="1"/>
  <c r="I313" i="1"/>
  <c r="I256" i="1"/>
  <c r="I25" i="1"/>
  <c r="I27" i="1"/>
  <c r="K278" i="1"/>
  <c r="N280" i="1"/>
  <c r="O280" i="1"/>
  <c r="S280" i="1" s="1"/>
  <c r="P280" i="1"/>
  <c r="U280" i="1" s="1"/>
  <c r="AA280" i="1" s="1"/>
  <c r="AE280" i="1" s="1"/>
  <c r="K281" i="1"/>
  <c r="O281" i="1" s="1"/>
  <c r="S281" i="1" s="1"/>
  <c r="P281" i="1"/>
  <c r="U278" i="1"/>
  <c r="AA278" i="1" s="1"/>
  <c r="AE278" i="1" s="1"/>
  <c r="U279" i="1"/>
  <c r="AA279" i="1" s="1"/>
  <c r="AE279" i="1" s="1"/>
  <c r="U282" i="1"/>
  <c r="AA282" i="1" s="1"/>
  <c r="AE282" i="1" s="1"/>
  <c r="K279" i="1"/>
  <c r="N279" i="1" s="1"/>
  <c r="K282" i="1"/>
  <c r="N282" i="1" s="1"/>
  <c r="K247" i="1"/>
  <c r="O247" i="1" s="1"/>
  <c r="P247" i="1"/>
  <c r="U247" i="1" s="1"/>
  <c r="AA247" i="1" s="1"/>
  <c r="AE247" i="1" s="1"/>
  <c r="U248" i="1"/>
  <c r="AA248" i="1" s="1"/>
  <c r="AE248" i="1" s="1"/>
  <c r="K248" i="1"/>
  <c r="N248" i="1" s="1"/>
  <c r="K246" i="1"/>
  <c r="O246" i="1" s="1"/>
  <c r="K235" i="1"/>
  <c r="O235" i="1" s="1"/>
  <c r="P235" i="1"/>
  <c r="U235" i="1" s="1"/>
  <c r="AA235" i="1" s="1"/>
  <c r="AE235" i="1" s="1"/>
  <c r="K231" i="1"/>
  <c r="N231" i="1" s="1"/>
  <c r="P236" i="1"/>
  <c r="O236" i="1"/>
  <c r="N236" i="1"/>
  <c r="P231" i="1"/>
  <c r="U231" i="1" s="1"/>
  <c r="AA231" i="1" s="1"/>
  <c r="AE231" i="1" s="1"/>
  <c r="P229" i="1"/>
  <c r="U229" i="1" s="1"/>
  <c r="AA229" i="1" s="1"/>
  <c r="AE229" i="1" s="1"/>
  <c r="O232" i="1"/>
  <c r="S232" i="1" s="1"/>
  <c r="N230" i="1"/>
  <c r="O230" i="1"/>
  <c r="K234" i="1"/>
  <c r="O234" i="1" s="1"/>
  <c r="P230" i="1"/>
  <c r="P232" i="1"/>
  <c r="K229" i="1"/>
  <c r="N229" i="1" s="1"/>
  <c r="N232" i="1"/>
  <c r="N233" i="1"/>
  <c r="O233" i="1"/>
  <c r="P233" i="1"/>
  <c r="P221" i="1"/>
  <c r="U221" i="1" s="1"/>
  <c r="AA221" i="1" s="1"/>
  <c r="AE221" i="1" s="1"/>
  <c r="K221" i="1"/>
  <c r="N221" i="1" s="1"/>
  <c r="P220" i="1"/>
  <c r="K220" i="1"/>
  <c r="N220" i="1" s="1"/>
  <c r="U219" i="1"/>
  <c r="AA219" i="1" s="1"/>
  <c r="AE219" i="1" s="1"/>
  <c r="P222" i="1"/>
  <c r="K222" i="1"/>
  <c r="O222" i="1" s="1"/>
  <c r="K219" i="1"/>
  <c r="O219" i="1" s="1"/>
  <c r="U213" i="1"/>
  <c r="AA213" i="1" s="1"/>
  <c r="AE213" i="1" s="1"/>
  <c r="K213" i="1"/>
  <c r="N213" i="1" s="1"/>
  <c r="K201" i="1"/>
  <c r="O201" i="1" s="1"/>
  <c r="O202" i="1"/>
  <c r="K203" i="1"/>
  <c r="O203" i="1" s="1"/>
  <c r="P203" i="1"/>
  <c r="U203" i="1" s="1"/>
  <c r="AA203" i="1" s="1"/>
  <c r="AE203" i="1" s="1"/>
  <c r="N202" i="1"/>
  <c r="P202" i="1"/>
  <c r="U204" i="1"/>
  <c r="AA204" i="1" s="1"/>
  <c r="AE204" i="1" s="1"/>
  <c r="K204" i="1"/>
  <c r="O204" i="1" s="1"/>
  <c r="U205" i="1"/>
  <c r="AA205" i="1" s="1"/>
  <c r="AE205" i="1" s="1"/>
  <c r="K205" i="1"/>
  <c r="N205" i="1" s="1"/>
  <c r="K187" i="1"/>
  <c r="O196" i="1"/>
  <c r="K188" i="1"/>
  <c r="O188" i="1" s="1"/>
  <c r="S188" i="1" s="1"/>
  <c r="P188" i="1"/>
  <c r="U188" i="1" s="1"/>
  <c r="AA188" i="1" s="1"/>
  <c r="AE188" i="1" s="1"/>
  <c r="N196" i="1"/>
  <c r="P196" i="1"/>
  <c r="P165" i="1"/>
  <c r="U165" i="1" s="1"/>
  <c r="AA165" i="1" s="1"/>
  <c r="AE165" i="1" s="1"/>
  <c r="K185" i="1"/>
  <c r="N185" i="1" s="1"/>
  <c r="U183" i="1"/>
  <c r="AA183" i="1" s="1"/>
  <c r="AE183" i="1" s="1"/>
  <c r="U185" i="1"/>
  <c r="AA185" i="1" s="1"/>
  <c r="AE185" i="1" s="1"/>
  <c r="U186" i="1"/>
  <c r="AA186" i="1" s="1"/>
  <c r="AE186" i="1" s="1"/>
  <c r="O189" i="1"/>
  <c r="P189" i="1"/>
  <c r="K184" i="1"/>
  <c r="O184" i="1" s="1"/>
  <c r="N189" i="1"/>
  <c r="K183" i="1"/>
  <c r="N183" i="1" s="1"/>
  <c r="K186" i="1"/>
  <c r="O186" i="1" s="1"/>
  <c r="K165" i="1"/>
  <c r="O165" i="1" s="1"/>
  <c r="S165" i="1" s="1"/>
  <c r="U161" i="1"/>
  <c r="AA161" i="1" s="1"/>
  <c r="AE161" i="1" s="1"/>
  <c r="U163" i="1"/>
  <c r="AA163" i="1" s="1"/>
  <c r="AE163" i="1" s="1"/>
  <c r="U164" i="1"/>
  <c r="AA164" i="1" s="1"/>
  <c r="AE164" i="1" s="1"/>
  <c r="P166" i="1"/>
  <c r="K161" i="1"/>
  <c r="O161" i="1" s="1"/>
  <c r="K163" i="1"/>
  <c r="N163" i="1" s="1"/>
  <c r="K171" i="1"/>
  <c r="O171" i="1" s="1"/>
  <c r="K162" i="1"/>
  <c r="O162" i="1" s="1"/>
  <c r="P162" i="1"/>
  <c r="P171" i="1"/>
  <c r="K166" i="1"/>
  <c r="N166" i="1" s="1"/>
  <c r="K164" i="1"/>
  <c r="O164" i="1" s="1"/>
  <c r="U169" i="1"/>
  <c r="AA169" i="1" s="1"/>
  <c r="AE169" i="1" s="1"/>
  <c r="U170" i="1"/>
  <c r="AA170" i="1" s="1"/>
  <c r="AE170" i="1" s="1"/>
  <c r="P172" i="1"/>
  <c r="K167" i="1"/>
  <c r="O167" i="1" s="1"/>
  <c r="P167" i="1"/>
  <c r="N168" i="1"/>
  <c r="O168" i="1"/>
  <c r="K169" i="1"/>
  <c r="N169" i="1" s="1"/>
  <c r="P168" i="1"/>
  <c r="K152" i="1"/>
  <c r="O152" i="1" s="1"/>
  <c r="S152" i="1" s="1"/>
  <c r="K170" i="1"/>
  <c r="O170" i="1" s="1"/>
  <c r="P152" i="1"/>
  <c r="U152" i="1" s="1"/>
  <c r="AA152" i="1" s="1"/>
  <c r="AE152" i="1" s="1"/>
  <c r="K172" i="1"/>
  <c r="N172" i="1" s="1"/>
  <c r="U150" i="1"/>
  <c r="AA150" i="1" s="1"/>
  <c r="AE150" i="1" s="1"/>
  <c r="K143" i="1"/>
  <c r="O143" i="1" s="1"/>
  <c r="P145" i="1"/>
  <c r="K153" i="1"/>
  <c r="N153" i="1" s="1"/>
  <c r="U151" i="1"/>
  <c r="AA151" i="1" s="1"/>
  <c r="AE151" i="1" s="1"/>
  <c r="P153" i="1"/>
  <c r="K151" i="1"/>
  <c r="O151" i="1" s="1"/>
  <c r="K145" i="1"/>
  <c r="O145" i="1" s="1"/>
  <c r="S145" i="1" s="1"/>
  <c r="K150" i="1"/>
  <c r="O150" i="1" s="1"/>
  <c r="U143" i="1"/>
  <c r="AA143" i="1" s="1"/>
  <c r="AE143" i="1" s="1"/>
  <c r="U146" i="1"/>
  <c r="AA146" i="1" s="1"/>
  <c r="AE146" i="1" s="1"/>
  <c r="P140" i="1"/>
  <c r="K142" i="1"/>
  <c r="O142" i="1" s="1"/>
  <c r="K146" i="1"/>
  <c r="N146" i="1" s="1"/>
  <c r="O140" i="1"/>
  <c r="K141" i="1"/>
  <c r="O141" i="1" s="1"/>
  <c r="P141" i="1"/>
  <c r="P142" i="1"/>
  <c r="N140" i="1"/>
  <c r="K144" i="1"/>
  <c r="O144" i="1" s="1"/>
  <c r="U125" i="1"/>
  <c r="AA125" i="1" s="1"/>
  <c r="AE125" i="1" s="1"/>
  <c r="K125" i="1"/>
  <c r="O125" i="1" s="1"/>
  <c r="K106" i="1"/>
  <c r="O106" i="1" s="1"/>
  <c r="P106" i="1"/>
  <c r="P107" i="1"/>
  <c r="N107" i="1"/>
  <c r="O107" i="1"/>
  <c r="U108" i="1"/>
  <c r="AA108" i="1" s="1"/>
  <c r="AE108" i="1" s="1"/>
  <c r="K108" i="1"/>
  <c r="N108" i="1" s="1"/>
  <c r="U91" i="1"/>
  <c r="AA91" i="1" s="1"/>
  <c r="AE91" i="1" s="1"/>
  <c r="K91" i="1"/>
  <c r="O91" i="1" s="1"/>
  <c r="U76" i="1"/>
  <c r="AA76" i="1" s="1"/>
  <c r="AE76" i="1" s="1"/>
  <c r="K75" i="1"/>
  <c r="O75" i="1" s="1"/>
  <c r="K76" i="1"/>
  <c r="N76" i="1" s="1"/>
  <c r="P75" i="1"/>
  <c r="K58" i="1"/>
  <c r="N58" i="1" s="1"/>
  <c r="P58" i="1"/>
  <c r="K59" i="1"/>
  <c r="O59" i="1" s="1"/>
  <c r="S59" i="1" s="1"/>
  <c r="P59" i="1"/>
  <c r="U59" i="1" s="1"/>
  <c r="AA59" i="1" s="1"/>
  <c r="AE59" i="1" s="1"/>
  <c r="U60" i="1"/>
  <c r="AA60" i="1" s="1"/>
  <c r="AE60" i="1" s="1"/>
  <c r="U57" i="1"/>
  <c r="AA57" i="1" s="1"/>
  <c r="AE57" i="1" s="1"/>
  <c r="K47" i="1"/>
  <c r="O47" i="1" s="1"/>
  <c r="S47" i="1" s="1"/>
  <c r="P47" i="1"/>
  <c r="U47" i="1" s="1"/>
  <c r="AA47" i="1" s="1"/>
  <c r="AE47" i="1" s="1"/>
  <c r="K60" i="1"/>
  <c r="O60" i="1" s="1"/>
  <c r="N55" i="1"/>
  <c r="O55" i="1"/>
  <c r="P55" i="1"/>
  <c r="N56" i="1"/>
  <c r="O56" i="1"/>
  <c r="K57" i="1"/>
  <c r="N57" i="1" s="1"/>
  <c r="P56" i="1"/>
  <c r="U48" i="1"/>
  <c r="AA48" i="1" s="1"/>
  <c r="AE48" i="1" s="1"/>
  <c r="K48" i="1"/>
  <c r="O48" i="1" s="1"/>
  <c r="U266" i="1"/>
  <c r="AA266" i="1" s="1"/>
  <c r="AE266" i="1" s="1"/>
  <c r="K266" i="1"/>
  <c r="N266" i="1" s="1"/>
  <c r="T145" i="1" l="1"/>
  <c r="Z145" i="1" s="1"/>
  <c r="AD145" i="1" s="1"/>
  <c r="N187" i="1"/>
  <c r="O187" i="1"/>
  <c r="O278" i="1"/>
  <c r="N278" i="1"/>
  <c r="U281" i="1"/>
  <c r="AA281" i="1" s="1"/>
  <c r="AE281" i="1" s="1"/>
  <c r="T281" i="1"/>
  <c r="Z281" i="1" s="1"/>
  <c r="AD281" i="1" s="1"/>
  <c r="O231" i="1"/>
  <c r="T280" i="1"/>
  <c r="Z280" i="1" s="1"/>
  <c r="AD280" i="1" s="1"/>
  <c r="O282" i="1"/>
  <c r="S282" i="1" s="1"/>
  <c r="T282" i="1" s="1"/>
  <c r="Z282" i="1" s="1"/>
  <c r="AD282" i="1" s="1"/>
  <c r="R280" i="1"/>
  <c r="Y280" i="1" s="1"/>
  <c r="AC280" i="1" s="1"/>
  <c r="N281" i="1"/>
  <c r="R281" i="1" s="1"/>
  <c r="Y281" i="1" s="1"/>
  <c r="AC281" i="1" s="1"/>
  <c r="I281" i="1" s="1"/>
  <c r="S247" i="1"/>
  <c r="T247" i="1" s="1"/>
  <c r="Z247" i="1" s="1"/>
  <c r="AD247" i="1" s="1"/>
  <c r="N247" i="1"/>
  <c r="R247" i="1" s="1"/>
  <c r="Y247" i="1" s="1"/>
  <c r="AC247" i="1" s="1"/>
  <c r="O279" i="1"/>
  <c r="O229" i="1"/>
  <c r="S229" i="1" s="1"/>
  <c r="T229" i="1" s="1"/>
  <c r="Z229" i="1" s="1"/>
  <c r="AD229" i="1" s="1"/>
  <c r="S201" i="1"/>
  <c r="T201" i="1" s="1"/>
  <c r="Z201" i="1" s="1"/>
  <c r="AD201" i="1" s="1"/>
  <c r="O248" i="1"/>
  <c r="S248" i="1" s="1"/>
  <c r="T248" i="1" s="1"/>
  <c r="Z248" i="1" s="1"/>
  <c r="AD248" i="1" s="1"/>
  <c r="S235" i="1"/>
  <c r="T235" i="1" s="1"/>
  <c r="Z235" i="1" s="1"/>
  <c r="AD235" i="1" s="1"/>
  <c r="N235" i="1"/>
  <c r="R235" i="1" s="1"/>
  <c r="Y235" i="1" s="1"/>
  <c r="AC235" i="1" s="1"/>
  <c r="S246" i="1"/>
  <c r="T246" i="1" s="1"/>
  <c r="Z246" i="1" s="1"/>
  <c r="AD246" i="1" s="1"/>
  <c r="N246" i="1"/>
  <c r="R246" i="1" s="1"/>
  <c r="Y246" i="1" s="1"/>
  <c r="AC246" i="1" s="1"/>
  <c r="S236" i="1"/>
  <c r="T236" i="1" s="1"/>
  <c r="Z236" i="1" s="1"/>
  <c r="AD236" i="1" s="1"/>
  <c r="R236" i="1"/>
  <c r="Y236" i="1" s="1"/>
  <c r="AC236" i="1" s="1"/>
  <c r="U236" i="1"/>
  <c r="AA236" i="1" s="1"/>
  <c r="AE236" i="1" s="1"/>
  <c r="U230" i="1"/>
  <c r="AA230" i="1" s="1"/>
  <c r="AE230" i="1" s="1"/>
  <c r="R232" i="1"/>
  <c r="Y232" i="1" s="1"/>
  <c r="AC232" i="1" s="1"/>
  <c r="N222" i="1"/>
  <c r="R222" i="1" s="1"/>
  <c r="Y222" i="1" s="1"/>
  <c r="AC222" i="1" s="1"/>
  <c r="S234" i="1"/>
  <c r="T234" i="1" s="1"/>
  <c r="Z234" i="1" s="1"/>
  <c r="AD234" i="1" s="1"/>
  <c r="S230" i="1"/>
  <c r="T230" i="1" s="1"/>
  <c r="Z230" i="1" s="1"/>
  <c r="AD230" i="1" s="1"/>
  <c r="R230" i="1"/>
  <c r="Y230" i="1" s="1"/>
  <c r="AC230" i="1" s="1"/>
  <c r="N234" i="1"/>
  <c r="R234" i="1" s="1"/>
  <c r="Y234" i="1" s="1"/>
  <c r="AC234" i="1" s="1"/>
  <c r="U232" i="1"/>
  <c r="AA232" i="1" s="1"/>
  <c r="AE232" i="1" s="1"/>
  <c r="T232" i="1"/>
  <c r="Z232" i="1" s="1"/>
  <c r="AD232" i="1" s="1"/>
  <c r="N219" i="1"/>
  <c r="R219" i="1" s="1"/>
  <c r="Y219" i="1" s="1"/>
  <c r="AC219" i="1" s="1"/>
  <c r="O221" i="1"/>
  <c r="R221" i="1" s="1"/>
  <c r="Y221" i="1" s="1"/>
  <c r="AC221" i="1" s="1"/>
  <c r="U233" i="1"/>
  <c r="AA233" i="1" s="1"/>
  <c r="AE233" i="1" s="1"/>
  <c r="U220" i="1"/>
  <c r="AA220" i="1" s="1"/>
  <c r="AE220" i="1" s="1"/>
  <c r="S233" i="1"/>
  <c r="T233" i="1" s="1"/>
  <c r="Z233" i="1" s="1"/>
  <c r="AD233" i="1" s="1"/>
  <c r="R233" i="1"/>
  <c r="Y233" i="1" s="1"/>
  <c r="AC233" i="1" s="1"/>
  <c r="O220" i="1"/>
  <c r="N186" i="1"/>
  <c r="R186" i="1" s="1"/>
  <c r="Y186" i="1" s="1"/>
  <c r="AC186" i="1" s="1"/>
  <c r="N75" i="1"/>
  <c r="R75" i="1" s="1"/>
  <c r="Y75" i="1" s="1"/>
  <c r="AC75" i="1" s="1"/>
  <c r="N201" i="1"/>
  <c r="R201" i="1" s="1"/>
  <c r="Y201" i="1" s="1"/>
  <c r="AC201" i="1" s="1"/>
  <c r="O205" i="1"/>
  <c r="S205" i="1" s="1"/>
  <c r="T205" i="1" s="1"/>
  <c r="Z205" i="1" s="1"/>
  <c r="AD205" i="1" s="1"/>
  <c r="S219" i="1"/>
  <c r="T219" i="1" s="1"/>
  <c r="Z219" i="1" s="1"/>
  <c r="AD219" i="1" s="1"/>
  <c r="U222" i="1"/>
  <c r="AA222" i="1" s="1"/>
  <c r="AE222" i="1" s="1"/>
  <c r="S222" i="1"/>
  <c r="T222" i="1" s="1"/>
  <c r="Z222" i="1" s="1"/>
  <c r="AD222" i="1" s="1"/>
  <c r="S203" i="1"/>
  <c r="T203" i="1" s="1"/>
  <c r="Z203" i="1" s="1"/>
  <c r="AD203" i="1" s="1"/>
  <c r="O213" i="1"/>
  <c r="N203" i="1"/>
  <c r="R203" i="1" s="1"/>
  <c r="Y203" i="1" s="1"/>
  <c r="AC203" i="1" s="1"/>
  <c r="U202" i="1"/>
  <c r="AA202" i="1" s="1"/>
  <c r="AE202" i="1" s="1"/>
  <c r="S202" i="1"/>
  <c r="T202" i="1" s="1"/>
  <c r="Z202" i="1" s="1"/>
  <c r="AD202" i="1" s="1"/>
  <c r="R202" i="1"/>
  <c r="Y202" i="1" s="1"/>
  <c r="AC202" i="1" s="1"/>
  <c r="S204" i="1"/>
  <c r="T204" i="1" s="1"/>
  <c r="Z204" i="1" s="1"/>
  <c r="AD204" i="1" s="1"/>
  <c r="N204" i="1"/>
  <c r="R204" i="1" s="1"/>
  <c r="Y204" i="1" s="1"/>
  <c r="AC204" i="1" s="1"/>
  <c r="N188" i="1"/>
  <c r="R188" i="1" s="1"/>
  <c r="Y188" i="1" s="1"/>
  <c r="AC188" i="1" s="1"/>
  <c r="T165" i="1"/>
  <c r="Z165" i="1" s="1"/>
  <c r="AD165" i="1" s="1"/>
  <c r="N184" i="1"/>
  <c r="R184" i="1" s="1"/>
  <c r="Y184" i="1" s="1"/>
  <c r="AC184" i="1" s="1"/>
  <c r="S171" i="1"/>
  <c r="T171" i="1" s="1"/>
  <c r="Z171" i="1" s="1"/>
  <c r="AD171" i="1" s="1"/>
  <c r="N171" i="1"/>
  <c r="R171" i="1" s="1"/>
  <c r="Y171" i="1" s="1"/>
  <c r="AC171" i="1" s="1"/>
  <c r="O183" i="1"/>
  <c r="S183" i="1" s="1"/>
  <c r="T183" i="1" s="1"/>
  <c r="Z183" i="1" s="1"/>
  <c r="AD183" i="1" s="1"/>
  <c r="T188" i="1"/>
  <c r="Z188" i="1" s="1"/>
  <c r="AD188" i="1" s="1"/>
  <c r="U196" i="1"/>
  <c r="AA196" i="1" s="1"/>
  <c r="AE196" i="1" s="1"/>
  <c r="R196" i="1"/>
  <c r="Y196" i="1" s="1"/>
  <c r="AC196" i="1" s="1"/>
  <c r="S196" i="1"/>
  <c r="T196" i="1" s="1"/>
  <c r="Z196" i="1" s="1"/>
  <c r="AD196" i="1" s="1"/>
  <c r="O185" i="1"/>
  <c r="S185" i="1" s="1"/>
  <c r="T185" i="1" s="1"/>
  <c r="Z185" i="1" s="1"/>
  <c r="AD185" i="1" s="1"/>
  <c r="N152" i="1"/>
  <c r="R152" i="1" s="1"/>
  <c r="Y152" i="1" s="1"/>
  <c r="AC152" i="1" s="1"/>
  <c r="S186" i="1"/>
  <c r="T186" i="1" s="1"/>
  <c r="Z186" i="1" s="1"/>
  <c r="AD186" i="1" s="1"/>
  <c r="O108" i="1"/>
  <c r="S108" i="1" s="1"/>
  <c r="T108" i="1" s="1"/>
  <c r="Z108" i="1" s="1"/>
  <c r="AD108" i="1" s="1"/>
  <c r="U189" i="1"/>
  <c r="AA189" i="1" s="1"/>
  <c r="AE189" i="1" s="1"/>
  <c r="O163" i="1"/>
  <c r="R163" i="1" s="1"/>
  <c r="Y163" i="1" s="1"/>
  <c r="AC163" i="1" s="1"/>
  <c r="N165" i="1"/>
  <c r="N161" i="1"/>
  <c r="R161" i="1" s="1"/>
  <c r="Y161" i="1" s="1"/>
  <c r="AC161" i="1" s="1"/>
  <c r="R165" i="1"/>
  <c r="Y165" i="1" s="1"/>
  <c r="AC165" i="1" s="1"/>
  <c r="S189" i="1"/>
  <c r="T189" i="1" s="1"/>
  <c r="Z189" i="1" s="1"/>
  <c r="AD189" i="1" s="1"/>
  <c r="R189" i="1"/>
  <c r="Y189" i="1" s="1"/>
  <c r="AC189" i="1" s="1"/>
  <c r="N141" i="1"/>
  <c r="R141" i="1" s="1"/>
  <c r="Y141" i="1" s="1"/>
  <c r="AC141" i="1" s="1"/>
  <c r="S184" i="1"/>
  <c r="T184" i="1" s="1"/>
  <c r="Z184" i="1" s="1"/>
  <c r="AD184" i="1" s="1"/>
  <c r="S161" i="1"/>
  <c r="T161" i="1" s="1"/>
  <c r="Z161" i="1" s="1"/>
  <c r="AD161" i="1" s="1"/>
  <c r="S162" i="1"/>
  <c r="T162" i="1" s="1"/>
  <c r="Z162" i="1" s="1"/>
  <c r="AD162" i="1" s="1"/>
  <c r="U166" i="1"/>
  <c r="AA166" i="1" s="1"/>
  <c r="AE166" i="1" s="1"/>
  <c r="O166" i="1"/>
  <c r="N143" i="1"/>
  <c r="R143" i="1" s="1"/>
  <c r="Y143" i="1" s="1"/>
  <c r="AC143" i="1" s="1"/>
  <c r="U171" i="1"/>
  <c r="AA171" i="1" s="1"/>
  <c r="AE171" i="1" s="1"/>
  <c r="O266" i="1"/>
  <c r="R266" i="1" s="1"/>
  <c r="Y266" i="1" s="1"/>
  <c r="AC266" i="1" s="1"/>
  <c r="O169" i="1"/>
  <c r="R169" i="1" s="1"/>
  <c r="Y169" i="1" s="1"/>
  <c r="AC169" i="1" s="1"/>
  <c r="N164" i="1"/>
  <c r="R164" i="1" s="1"/>
  <c r="Y164" i="1" s="1"/>
  <c r="AC164" i="1" s="1"/>
  <c r="U162" i="1"/>
  <c r="AA162" i="1" s="1"/>
  <c r="AE162" i="1" s="1"/>
  <c r="U145" i="1"/>
  <c r="AA145" i="1" s="1"/>
  <c r="AE145" i="1" s="1"/>
  <c r="N48" i="1"/>
  <c r="R48" i="1" s="1"/>
  <c r="Y48" i="1" s="1"/>
  <c r="AC48" i="1" s="1"/>
  <c r="N162" i="1"/>
  <c r="R162" i="1" s="1"/>
  <c r="Y162" i="1" s="1"/>
  <c r="AC162" i="1" s="1"/>
  <c r="S164" i="1"/>
  <c r="T164" i="1" s="1"/>
  <c r="Z164" i="1" s="1"/>
  <c r="AD164" i="1" s="1"/>
  <c r="S167" i="1"/>
  <c r="T167" i="1" s="1"/>
  <c r="Z167" i="1" s="1"/>
  <c r="AD167" i="1" s="1"/>
  <c r="U167" i="1"/>
  <c r="AA167" i="1" s="1"/>
  <c r="AE167" i="1" s="1"/>
  <c r="N145" i="1"/>
  <c r="R145" i="1" s="1"/>
  <c r="Y145" i="1" s="1"/>
  <c r="AC145" i="1" s="1"/>
  <c r="S170" i="1"/>
  <c r="T170" i="1" s="1"/>
  <c r="Z170" i="1" s="1"/>
  <c r="AD170" i="1" s="1"/>
  <c r="N167" i="1"/>
  <c r="R167" i="1" s="1"/>
  <c r="Y167" i="1" s="1"/>
  <c r="AC167" i="1" s="1"/>
  <c r="U172" i="1"/>
  <c r="AA172" i="1" s="1"/>
  <c r="AE172" i="1" s="1"/>
  <c r="O146" i="1"/>
  <c r="S146" i="1" s="1"/>
  <c r="T146" i="1" s="1"/>
  <c r="Z146" i="1" s="1"/>
  <c r="AD146" i="1" s="1"/>
  <c r="N150" i="1"/>
  <c r="R150" i="1" s="1"/>
  <c r="Y150" i="1" s="1"/>
  <c r="AC150" i="1" s="1"/>
  <c r="U106" i="1"/>
  <c r="AA106" i="1" s="1"/>
  <c r="AE106" i="1" s="1"/>
  <c r="T152" i="1"/>
  <c r="Z152" i="1" s="1"/>
  <c r="AD152" i="1" s="1"/>
  <c r="O172" i="1"/>
  <c r="N170" i="1"/>
  <c r="R170" i="1" s="1"/>
  <c r="Y170" i="1" s="1"/>
  <c r="AC170" i="1" s="1"/>
  <c r="N106" i="1"/>
  <c r="R106" i="1" s="1"/>
  <c r="Y106" i="1" s="1"/>
  <c r="AC106" i="1" s="1"/>
  <c r="S168" i="1"/>
  <c r="T168" i="1" s="1"/>
  <c r="Z168" i="1" s="1"/>
  <c r="AD168" i="1" s="1"/>
  <c r="R168" i="1"/>
  <c r="Y168" i="1" s="1"/>
  <c r="AC168" i="1" s="1"/>
  <c r="U168" i="1"/>
  <c r="AA168" i="1" s="1"/>
  <c r="AE168" i="1" s="1"/>
  <c r="S106" i="1"/>
  <c r="T106" i="1" s="1"/>
  <c r="Z106" i="1" s="1"/>
  <c r="AD106" i="1" s="1"/>
  <c r="S150" i="1"/>
  <c r="T150" i="1" s="1"/>
  <c r="Z150" i="1" s="1"/>
  <c r="AD150" i="1" s="1"/>
  <c r="O153" i="1"/>
  <c r="S151" i="1"/>
  <c r="T151" i="1" s="1"/>
  <c r="Z151" i="1" s="1"/>
  <c r="AD151" i="1" s="1"/>
  <c r="N151" i="1"/>
  <c r="R151" i="1" s="1"/>
  <c r="Y151" i="1" s="1"/>
  <c r="AC151" i="1" s="1"/>
  <c r="U153" i="1"/>
  <c r="AA153" i="1" s="1"/>
  <c r="AE153" i="1" s="1"/>
  <c r="S142" i="1"/>
  <c r="T142" i="1" s="1"/>
  <c r="Z142" i="1" s="1"/>
  <c r="AD142" i="1" s="1"/>
  <c r="S141" i="1"/>
  <c r="T141" i="1" s="1"/>
  <c r="Z141" i="1" s="1"/>
  <c r="AD141" i="1" s="1"/>
  <c r="S144" i="1"/>
  <c r="T144" i="1" s="1"/>
  <c r="Z144" i="1" s="1"/>
  <c r="AD144" i="1" s="1"/>
  <c r="S143" i="1"/>
  <c r="T143" i="1" s="1"/>
  <c r="Z143" i="1" s="1"/>
  <c r="AD143" i="1" s="1"/>
  <c r="U142" i="1"/>
  <c r="AA142" i="1" s="1"/>
  <c r="AE142" i="1" s="1"/>
  <c r="N142" i="1"/>
  <c r="R142" i="1" s="1"/>
  <c r="Y142" i="1" s="1"/>
  <c r="AC142" i="1" s="1"/>
  <c r="U141" i="1"/>
  <c r="AA141" i="1" s="1"/>
  <c r="AE141" i="1" s="1"/>
  <c r="S140" i="1"/>
  <c r="T140" i="1" s="1"/>
  <c r="Z140" i="1" s="1"/>
  <c r="AD140" i="1" s="1"/>
  <c r="R140" i="1"/>
  <c r="Y140" i="1" s="1"/>
  <c r="AC140" i="1" s="1"/>
  <c r="U140" i="1"/>
  <c r="AA140" i="1" s="1"/>
  <c r="AE140" i="1" s="1"/>
  <c r="N144" i="1"/>
  <c r="R144" i="1" s="1"/>
  <c r="Y144" i="1" s="1"/>
  <c r="AC144" i="1" s="1"/>
  <c r="S125" i="1"/>
  <c r="T125" i="1" s="1"/>
  <c r="Z125" i="1" s="1"/>
  <c r="AD125" i="1" s="1"/>
  <c r="N125" i="1"/>
  <c r="R125" i="1" s="1"/>
  <c r="Y125" i="1" s="1"/>
  <c r="AC125" i="1" s="1"/>
  <c r="O58" i="1"/>
  <c r="S58" i="1" s="1"/>
  <c r="T58" i="1" s="1"/>
  <c r="Z58" i="1" s="1"/>
  <c r="AD58" i="1" s="1"/>
  <c r="O76" i="1"/>
  <c r="S76" i="1" s="1"/>
  <c r="T76" i="1" s="1"/>
  <c r="Z76" i="1" s="1"/>
  <c r="AD76" i="1" s="1"/>
  <c r="S107" i="1"/>
  <c r="T107" i="1" s="1"/>
  <c r="Z107" i="1" s="1"/>
  <c r="AD107" i="1" s="1"/>
  <c r="R107" i="1"/>
  <c r="Y107" i="1" s="1"/>
  <c r="AC107" i="1" s="1"/>
  <c r="N91" i="1"/>
  <c r="R91" i="1" s="1"/>
  <c r="Y91" i="1" s="1"/>
  <c r="AC91" i="1" s="1"/>
  <c r="U107" i="1"/>
  <c r="AA107" i="1" s="1"/>
  <c r="AE107" i="1" s="1"/>
  <c r="S91" i="1"/>
  <c r="T91" i="1" s="1"/>
  <c r="Z91" i="1" s="1"/>
  <c r="AD91" i="1" s="1"/>
  <c r="U58" i="1"/>
  <c r="AA58" i="1" s="1"/>
  <c r="AE58" i="1" s="1"/>
  <c r="N60" i="1"/>
  <c r="R60" i="1" s="1"/>
  <c r="Y60" i="1" s="1"/>
  <c r="AC60" i="1" s="1"/>
  <c r="O57" i="1"/>
  <c r="S57" i="1" s="1"/>
  <c r="T57" i="1" s="1"/>
  <c r="Z57" i="1" s="1"/>
  <c r="AD57" i="1" s="1"/>
  <c r="N59" i="1"/>
  <c r="R59" i="1" s="1"/>
  <c r="Y59" i="1" s="1"/>
  <c r="AC59" i="1" s="1"/>
  <c r="U75" i="1"/>
  <c r="AA75" i="1" s="1"/>
  <c r="AE75" i="1" s="1"/>
  <c r="T59" i="1"/>
  <c r="Z59" i="1" s="1"/>
  <c r="AD59" i="1" s="1"/>
  <c r="S75" i="1"/>
  <c r="T75" i="1" s="1"/>
  <c r="Z75" i="1" s="1"/>
  <c r="AD75" i="1" s="1"/>
  <c r="N47" i="1"/>
  <c r="R47" i="1" s="1"/>
  <c r="Y47" i="1" s="1"/>
  <c r="AC47" i="1" s="1"/>
  <c r="S60" i="1"/>
  <c r="T60" i="1" s="1"/>
  <c r="Z60" i="1" s="1"/>
  <c r="AD60" i="1" s="1"/>
  <c r="T47" i="1"/>
  <c r="Z47" i="1" s="1"/>
  <c r="AD47" i="1" s="1"/>
  <c r="U56" i="1"/>
  <c r="AA56" i="1" s="1"/>
  <c r="AE56" i="1" s="1"/>
  <c r="S56" i="1"/>
  <c r="T56" i="1" s="1"/>
  <c r="Z56" i="1" s="1"/>
  <c r="AD56" i="1" s="1"/>
  <c r="R56" i="1"/>
  <c r="Y56" i="1" s="1"/>
  <c r="AC56" i="1" s="1"/>
  <c r="U55" i="1"/>
  <c r="AA55" i="1" s="1"/>
  <c r="AE55" i="1" s="1"/>
  <c r="S55" i="1"/>
  <c r="T55" i="1" s="1"/>
  <c r="Z55" i="1" s="1"/>
  <c r="AD55" i="1" s="1"/>
  <c r="R55" i="1"/>
  <c r="Y55" i="1" s="1"/>
  <c r="AC55" i="1" s="1"/>
  <c r="S48" i="1"/>
  <c r="T48" i="1" s="1"/>
  <c r="Z48" i="1" s="1"/>
  <c r="AD48" i="1" s="1"/>
  <c r="I91" i="1" l="1"/>
  <c r="I280" i="1"/>
  <c r="I247" i="1"/>
  <c r="I246" i="1"/>
  <c r="I184" i="1"/>
  <c r="I232" i="1"/>
  <c r="I233" i="1"/>
  <c r="I235" i="1"/>
  <c r="I236" i="1"/>
  <c r="I230" i="1"/>
  <c r="I234" i="1"/>
  <c r="I203" i="1"/>
  <c r="I222" i="1"/>
  <c r="I219" i="1"/>
  <c r="I201" i="1"/>
  <c r="I204" i="1"/>
  <c r="I202" i="1"/>
  <c r="I189" i="1"/>
  <c r="I188" i="1"/>
  <c r="I196" i="1"/>
  <c r="I186" i="1"/>
  <c r="I167" i="1"/>
  <c r="I152" i="1"/>
  <c r="I162" i="1"/>
  <c r="I165" i="1"/>
  <c r="I168" i="1"/>
  <c r="I161" i="1"/>
  <c r="I164" i="1"/>
  <c r="I171" i="1"/>
  <c r="I170" i="1"/>
  <c r="I145" i="1"/>
  <c r="I151" i="1"/>
  <c r="I141" i="1"/>
  <c r="I142" i="1"/>
  <c r="I140" i="1"/>
  <c r="I143" i="1"/>
  <c r="I144" i="1"/>
  <c r="I150" i="1"/>
  <c r="I107" i="1"/>
  <c r="I106" i="1"/>
  <c r="R187" i="1"/>
  <c r="Y187" i="1" s="1"/>
  <c r="AC187" i="1" s="1"/>
  <c r="S187" i="1"/>
  <c r="T187" i="1" s="1"/>
  <c r="Z187" i="1" s="1"/>
  <c r="AD187" i="1" s="1"/>
  <c r="I59" i="1"/>
  <c r="I125" i="1"/>
  <c r="I55" i="1"/>
  <c r="I75" i="1"/>
  <c r="I56" i="1"/>
  <c r="I60" i="1"/>
  <c r="I47" i="1"/>
  <c r="I48" i="1"/>
  <c r="R278" i="1"/>
  <c r="Y278" i="1" s="1"/>
  <c r="AC278" i="1" s="1"/>
  <c r="S278" i="1"/>
  <c r="T278" i="1" s="1"/>
  <c r="Z278" i="1" s="1"/>
  <c r="AD278" i="1" s="1"/>
  <c r="R231" i="1"/>
  <c r="Y231" i="1" s="1"/>
  <c r="AC231" i="1" s="1"/>
  <c r="S231" i="1"/>
  <c r="T231" i="1" s="1"/>
  <c r="Z231" i="1" s="1"/>
  <c r="AD231" i="1" s="1"/>
  <c r="R282" i="1"/>
  <c r="Y282" i="1" s="1"/>
  <c r="AC282" i="1" s="1"/>
  <c r="I282" i="1" s="1"/>
  <c r="S279" i="1"/>
  <c r="T279" i="1" s="1"/>
  <c r="Z279" i="1" s="1"/>
  <c r="AD279" i="1" s="1"/>
  <c r="R279" i="1"/>
  <c r="Y279" i="1" s="1"/>
  <c r="AC279" i="1" s="1"/>
  <c r="R248" i="1"/>
  <c r="Y248" i="1" s="1"/>
  <c r="AC248" i="1" s="1"/>
  <c r="I248" i="1" s="1"/>
  <c r="R229" i="1"/>
  <c r="Y229" i="1" s="1"/>
  <c r="AC229" i="1" s="1"/>
  <c r="I229" i="1" s="1"/>
  <c r="S221" i="1"/>
  <c r="T221" i="1" s="1"/>
  <c r="Z221" i="1" s="1"/>
  <c r="AD221" i="1" s="1"/>
  <c r="I221" i="1" s="1"/>
  <c r="R205" i="1"/>
  <c r="Y205" i="1" s="1"/>
  <c r="AC205" i="1" s="1"/>
  <c r="I205" i="1" s="1"/>
  <c r="S220" i="1"/>
  <c r="T220" i="1" s="1"/>
  <c r="Z220" i="1" s="1"/>
  <c r="AD220" i="1" s="1"/>
  <c r="R220" i="1"/>
  <c r="Y220" i="1" s="1"/>
  <c r="AC220" i="1" s="1"/>
  <c r="R213" i="1"/>
  <c r="Y213" i="1" s="1"/>
  <c r="AC213" i="1" s="1"/>
  <c r="S213" i="1"/>
  <c r="T213" i="1" s="1"/>
  <c r="Z213" i="1" s="1"/>
  <c r="AD213" i="1" s="1"/>
  <c r="S163" i="1"/>
  <c r="T163" i="1" s="1"/>
  <c r="Z163" i="1" s="1"/>
  <c r="AD163" i="1" s="1"/>
  <c r="I163" i="1" s="1"/>
  <c r="R108" i="1"/>
  <c r="Y108" i="1" s="1"/>
  <c r="AC108" i="1" s="1"/>
  <c r="I108" i="1" s="1"/>
  <c r="R183" i="1"/>
  <c r="Y183" i="1" s="1"/>
  <c r="AC183" i="1" s="1"/>
  <c r="I183" i="1" s="1"/>
  <c r="R185" i="1"/>
  <c r="Y185" i="1" s="1"/>
  <c r="AC185" i="1" s="1"/>
  <c r="I185" i="1" s="1"/>
  <c r="R146" i="1"/>
  <c r="Y146" i="1" s="1"/>
  <c r="AC146" i="1" s="1"/>
  <c r="I146" i="1" s="1"/>
  <c r="S169" i="1"/>
  <c r="T169" i="1" s="1"/>
  <c r="Z169" i="1" s="1"/>
  <c r="AD169" i="1" s="1"/>
  <c r="I169" i="1" s="1"/>
  <c r="S166" i="1"/>
  <c r="T166" i="1" s="1"/>
  <c r="Z166" i="1" s="1"/>
  <c r="AD166" i="1" s="1"/>
  <c r="R166" i="1"/>
  <c r="Y166" i="1" s="1"/>
  <c r="AC166" i="1" s="1"/>
  <c r="S266" i="1"/>
  <c r="T266" i="1" s="1"/>
  <c r="Z266" i="1" s="1"/>
  <c r="AD266" i="1" s="1"/>
  <c r="R172" i="1"/>
  <c r="Y172" i="1" s="1"/>
  <c r="AC172" i="1" s="1"/>
  <c r="S172" i="1"/>
  <c r="T172" i="1" s="1"/>
  <c r="Z172" i="1" s="1"/>
  <c r="AD172" i="1" s="1"/>
  <c r="S153" i="1"/>
  <c r="T153" i="1" s="1"/>
  <c r="Z153" i="1" s="1"/>
  <c r="AD153" i="1" s="1"/>
  <c r="R153" i="1"/>
  <c r="Y153" i="1" s="1"/>
  <c r="AC153" i="1" s="1"/>
  <c r="R76" i="1"/>
  <c r="Y76" i="1" s="1"/>
  <c r="AC76" i="1" s="1"/>
  <c r="I76" i="1" s="1"/>
  <c r="R58" i="1"/>
  <c r="Y58" i="1" s="1"/>
  <c r="AC58" i="1" s="1"/>
  <c r="I58" i="1" s="1"/>
  <c r="R57" i="1"/>
  <c r="Y57" i="1" s="1"/>
  <c r="AC57" i="1" s="1"/>
  <c r="I57" i="1" s="1"/>
  <c r="G287" i="1"/>
  <c r="G286" i="1"/>
  <c r="G285" i="1"/>
  <c r="G284" i="1"/>
  <c r="G257" i="1"/>
  <c r="P257" i="1" s="1"/>
  <c r="G251" i="1"/>
  <c r="G250" i="1"/>
  <c r="G214" i="1"/>
  <c r="P214" i="1" s="1"/>
  <c r="G212" i="1"/>
  <c r="G195" i="1"/>
  <c r="G194" i="1"/>
  <c r="P194" i="1" s="1"/>
  <c r="U194" i="1" s="1"/>
  <c r="AA194" i="1" s="1"/>
  <c r="AE194" i="1" s="1"/>
  <c r="G178" i="1"/>
  <c r="G177" i="1"/>
  <c r="P177" i="1" s="1"/>
  <c r="U177" i="1" s="1"/>
  <c r="AA177" i="1" s="1"/>
  <c r="AE177" i="1" s="1"/>
  <c r="G135" i="1"/>
  <c r="P135" i="1" s="1"/>
  <c r="G126" i="1"/>
  <c r="P126" i="1" s="1"/>
  <c r="G124" i="1"/>
  <c r="P124" i="1" s="1"/>
  <c r="G123" i="1"/>
  <c r="K123" i="1" s="1"/>
  <c r="G122" i="1"/>
  <c r="G121" i="1"/>
  <c r="G120" i="1"/>
  <c r="G119" i="1"/>
  <c r="K119" i="1" s="1"/>
  <c r="G118" i="1"/>
  <c r="P118" i="1" s="1"/>
  <c r="G109" i="1"/>
  <c r="G101" i="1"/>
  <c r="G100" i="1"/>
  <c r="K100" i="1" s="1"/>
  <c r="G99" i="1"/>
  <c r="G92" i="1"/>
  <c r="G77" i="1"/>
  <c r="P77" i="1" s="1"/>
  <c r="U77" i="1" s="1"/>
  <c r="AA77" i="1" s="1"/>
  <c r="AE77" i="1" s="1"/>
  <c r="G65" i="1"/>
  <c r="G24" i="1"/>
  <c r="P24" i="1" s="1"/>
  <c r="G23" i="1"/>
  <c r="G22" i="1"/>
  <c r="G21" i="1"/>
  <c r="G20" i="1"/>
  <c r="P20" i="1" s="1"/>
  <c r="G19" i="1"/>
  <c r="P19" i="1" s="1"/>
  <c r="G18" i="1"/>
  <c r="G17" i="1"/>
  <c r="P17" i="1" s="1"/>
  <c r="U17" i="1" s="1"/>
  <c r="AA17" i="1" s="1"/>
  <c r="AE17" i="1" s="1"/>
  <c r="G16" i="1"/>
  <c r="P16" i="1" s="1"/>
  <c r="G15" i="1"/>
  <c r="G14" i="1"/>
  <c r="G35" i="1"/>
  <c r="P35" i="1" s="1"/>
  <c r="G249" i="1"/>
  <c r="P249" i="1" s="1"/>
  <c r="J103" i="1"/>
  <c r="I278" i="1" l="1"/>
  <c r="I279" i="1"/>
  <c r="I213" i="1"/>
  <c r="I231" i="1"/>
  <c r="I220" i="1"/>
  <c r="I187" i="1"/>
  <c r="I166" i="1"/>
  <c r="I172" i="1"/>
  <c r="I153" i="1"/>
  <c r="K293" i="1"/>
  <c r="O293" i="1" s="1"/>
  <c r="K287" i="1"/>
  <c r="N287" i="1" s="1"/>
  <c r="P287" i="1"/>
  <c r="P293" i="1"/>
  <c r="K285" i="1"/>
  <c r="N285" i="1" s="1"/>
  <c r="P285" i="1"/>
  <c r="U285" i="1" s="1"/>
  <c r="AA285" i="1" s="1"/>
  <c r="AE285" i="1" s="1"/>
  <c r="K286" i="1"/>
  <c r="N286" i="1" s="1"/>
  <c r="P286" i="1"/>
  <c r="K284" i="1"/>
  <c r="N284" i="1" s="1"/>
  <c r="P284" i="1"/>
  <c r="U257" i="1"/>
  <c r="AA257" i="1" s="1"/>
  <c r="AE257" i="1" s="1"/>
  <c r="K257" i="1"/>
  <c r="N257" i="1" s="1"/>
  <c r="P250" i="1"/>
  <c r="U250" i="1" s="1"/>
  <c r="AA250" i="1" s="1"/>
  <c r="AE250" i="1" s="1"/>
  <c r="K250" i="1"/>
  <c r="O250" i="1" s="1"/>
  <c r="K251" i="1"/>
  <c r="O251" i="1" s="1"/>
  <c r="S251" i="1" s="1"/>
  <c r="P251" i="1"/>
  <c r="U251" i="1" s="1"/>
  <c r="AA251" i="1" s="1"/>
  <c r="AE251" i="1" s="1"/>
  <c r="K212" i="1"/>
  <c r="O212" i="1" s="1"/>
  <c r="S212" i="1" s="1"/>
  <c r="U214" i="1"/>
  <c r="AA214" i="1" s="1"/>
  <c r="AE214" i="1" s="1"/>
  <c r="P212" i="1"/>
  <c r="K214" i="1"/>
  <c r="N214" i="1" s="1"/>
  <c r="K195" i="1"/>
  <c r="O195" i="1" s="1"/>
  <c r="S195" i="1" s="1"/>
  <c r="P195" i="1"/>
  <c r="K178" i="1"/>
  <c r="O178" i="1" s="1"/>
  <c r="P178" i="1"/>
  <c r="U178" i="1" s="1"/>
  <c r="AA178" i="1" s="1"/>
  <c r="AE178" i="1" s="1"/>
  <c r="K194" i="1"/>
  <c r="O194" i="1" s="1"/>
  <c r="K177" i="1"/>
  <c r="O177" i="1" s="1"/>
  <c r="U126" i="1"/>
  <c r="AA126" i="1" s="1"/>
  <c r="AE126" i="1" s="1"/>
  <c r="U135" i="1"/>
  <c r="AA135" i="1" s="1"/>
  <c r="AE135" i="1" s="1"/>
  <c r="K135" i="1"/>
  <c r="O135" i="1" s="1"/>
  <c r="U124" i="1"/>
  <c r="AA124" i="1" s="1"/>
  <c r="AE124" i="1" s="1"/>
  <c r="K120" i="1"/>
  <c r="O120" i="1" s="1"/>
  <c r="S120" i="1" s="1"/>
  <c r="P120" i="1"/>
  <c r="K122" i="1"/>
  <c r="O122" i="1" s="1"/>
  <c r="P123" i="1"/>
  <c r="P122" i="1"/>
  <c r="N123" i="1"/>
  <c r="N119" i="1"/>
  <c r="O123" i="1"/>
  <c r="K124" i="1"/>
  <c r="N124" i="1" s="1"/>
  <c r="O119" i="1"/>
  <c r="K126" i="1"/>
  <c r="O126" i="1" s="1"/>
  <c r="P119" i="1"/>
  <c r="U119" i="1" s="1"/>
  <c r="AA119" i="1" s="1"/>
  <c r="AE119" i="1" s="1"/>
  <c r="U118" i="1"/>
  <c r="AA118" i="1" s="1"/>
  <c r="AE118" i="1" s="1"/>
  <c r="K121" i="1"/>
  <c r="O121" i="1" s="1"/>
  <c r="P121" i="1"/>
  <c r="K118" i="1"/>
  <c r="N118" i="1" s="1"/>
  <c r="K109" i="1"/>
  <c r="N109" i="1" s="1"/>
  <c r="P109" i="1"/>
  <c r="K101" i="1"/>
  <c r="O101" i="1" s="1"/>
  <c r="P101" i="1"/>
  <c r="U101" i="1" s="1"/>
  <c r="AA101" i="1" s="1"/>
  <c r="AE101" i="1" s="1"/>
  <c r="K99" i="1"/>
  <c r="O99" i="1" s="1"/>
  <c r="S99" i="1" s="1"/>
  <c r="P99" i="1"/>
  <c r="U99" i="1" s="1"/>
  <c r="AA99" i="1" s="1"/>
  <c r="AE99" i="1" s="1"/>
  <c r="P92" i="1"/>
  <c r="K92" i="1"/>
  <c r="N92" i="1" s="1"/>
  <c r="O100" i="1"/>
  <c r="N100" i="1"/>
  <c r="P100" i="1"/>
  <c r="K77" i="1"/>
  <c r="O77" i="1" s="1"/>
  <c r="P21" i="1"/>
  <c r="K65" i="1"/>
  <c r="O65" i="1" s="1"/>
  <c r="K21" i="1"/>
  <c r="N21" i="1" s="1"/>
  <c r="P65" i="1"/>
  <c r="U24" i="1"/>
  <c r="AA24" i="1" s="1"/>
  <c r="AE24" i="1" s="1"/>
  <c r="K22" i="1"/>
  <c r="N22" i="1" s="1"/>
  <c r="P23" i="1"/>
  <c r="P18" i="1"/>
  <c r="U18" i="1" s="1"/>
  <c r="AA18" i="1" s="1"/>
  <c r="AE18" i="1" s="1"/>
  <c r="U20" i="1"/>
  <c r="AA20" i="1" s="1"/>
  <c r="AE20" i="1" s="1"/>
  <c r="P22" i="1"/>
  <c r="K18" i="1"/>
  <c r="O18" i="1" s="1"/>
  <c r="K20" i="1"/>
  <c r="O20" i="1" s="1"/>
  <c r="K23" i="1"/>
  <c r="O23" i="1" s="1"/>
  <c r="K24" i="1"/>
  <c r="O24" i="1" s="1"/>
  <c r="U16" i="1"/>
  <c r="AA16" i="1" s="1"/>
  <c r="AE16" i="1" s="1"/>
  <c r="U19" i="1"/>
  <c r="AA19" i="1" s="1"/>
  <c r="AE19" i="1" s="1"/>
  <c r="P14" i="1"/>
  <c r="P15" i="1"/>
  <c r="K19" i="1"/>
  <c r="N19" i="1" s="1"/>
  <c r="K14" i="1"/>
  <c r="O14" i="1" s="1"/>
  <c r="K15" i="1"/>
  <c r="O15" i="1" s="1"/>
  <c r="K16" i="1"/>
  <c r="N16" i="1" s="1"/>
  <c r="K17" i="1"/>
  <c r="O17" i="1" s="1"/>
  <c r="U35" i="1"/>
  <c r="AA35" i="1" s="1"/>
  <c r="AE35" i="1" s="1"/>
  <c r="K35" i="1"/>
  <c r="O35" i="1" s="1"/>
  <c r="U249" i="1"/>
  <c r="AA249" i="1" s="1"/>
  <c r="AE249" i="1" s="1"/>
  <c r="K249" i="1"/>
  <c r="N249" i="1" s="1"/>
  <c r="G90" i="1"/>
  <c r="G73" i="1"/>
  <c r="G71" i="1"/>
  <c r="P71" i="1" s="1"/>
  <c r="U71" i="1" s="1"/>
  <c r="AA71" i="1" s="1"/>
  <c r="AE71" i="1" s="1"/>
  <c r="G70" i="1"/>
  <c r="G13" i="1"/>
  <c r="P13" i="1" s="1"/>
  <c r="U13" i="1" s="1"/>
  <c r="AA13" i="1" s="1"/>
  <c r="AE13" i="1" s="1"/>
  <c r="G12" i="1"/>
  <c r="G265" i="1"/>
  <c r="P265" i="1" s="1"/>
  <c r="G264" i="1"/>
  <c r="G263" i="1"/>
  <c r="P263" i="1" s="1"/>
  <c r="U263" i="1" s="1"/>
  <c r="AA263" i="1" s="1"/>
  <c r="AE263" i="1" s="1"/>
  <c r="J207" i="1"/>
  <c r="G209" i="1"/>
  <c r="P209" i="1" s="1"/>
  <c r="G210" i="1"/>
  <c r="P210" i="1" s="1"/>
  <c r="U210" i="1" s="1"/>
  <c r="AA210" i="1" s="1"/>
  <c r="AE210" i="1" s="1"/>
  <c r="G105" i="1"/>
  <c r="P105" i="1" s="1"/>
  <c r="G98" i="1"/>
  <c r="P98" i="1" s="1"/>
  <c r="G46" i="1"/>
  <c r="G45" i="1"/>
  <c r="P45" i="1" s="1"/>
  <c r="U45" i="1" s="1"/>
  <c r="AA45" i="1" s="1"/>
  <c r="AE45" i="1" s="1"/>
  <c r="G283" i="1"/>
  <c r="J253" i="1"/>
  <c r="G255" i="1"/>
  <c r="G83" i="1"/>
  <c r="G176" i="1"/>
  <c r="P176" i="1" s="1"/>
  <c r="J128" i="1"/>
  <c r="G133" i="1"/>
  <c r="G134" i="1"/>
  <c r="G132" i="1"/>
  <c r="P132" i="1" s="1"/>
  <c r="G131" i="1"/>
  <c r="G130" i="1"/>
  <c r="P130" i="1" s="1"/>
  <c r="G64" i="1"/>
  <c r="P291" i="1"/>
  <c r="U291" i="1" s="1"/>
  <c r="AA291" i="1" s="1"/>
  <c r="AE291" i="1" s="1"/>
  <c r="J275" i="1"/>
  <c r="J259" i="1"/>
  <c r="J242" i="1"/>
  <c r="J238" i="1"/>
  <c r="J198" i="1"/>
  <c r="J216" i="1"/>
  <c r="J180" i="1"/>
  <c r="J158" i="1"/>
  <c r="J137" i="1"/>
  <c r="J111" i="1"/>
  <c r="J94" i="1"/>
  <c r="J87" i="1"/>
  <c r="J79" i="1"/>
  <c r="J67" i="1"/>
  <c r="J50" i="1"/>
  <c r="J37" i="1"/>
  <c r="J30" i="1"/>
  <c r="J6" i="1"/>
  <c r="G38" i="10"/>
  <c r="G35" i="10"/>
  <c r="G33" i="10"/>
  <c r="G29" i="10"/>
  <c r="G36" i="10"/>
  <c r="G40" i="10"/>
  <c r="G39" i="10"/>
  <c r="G37" i="10"/>
  <c r="G34" i="10"/>
  <c r="G32" i="10"/>
  <c r="G31" i="10"/>
  <c r="G30" i="10"/>
  <c r="G89" i="1"/>
  <c r="P89" i="1" s="1"/>
  <c r="G97" i="1"/>
  <c r="P97" i="1" s="1"/>
  <c r="U97" i="1" s="1"/>
  <c r="AA97" i="1" s="1"/>
  <c r="AE97" i="1" s="1"/>
  <c r="G96" i="1"/>
  <c r="P96" i="1" s="1"/>
  <c r="U96" i="1" s="1"/>
  <c r="AA96" i="1" s="1"/>
  <c r="AE96" i="1" s="1"/>
  <c r="G277" i="1"/>
  <c r="K277" i="1" s="1"/>
  <c r="G262" i="1"/>
  <c r="G261" i="1"/>
  <c r="P261" i="1" s="1"/>
  <c r="U261" i="1" s="1"/>
  <c r="AA261" i="1" s="1"/>
  <c r="AE261" i="1" s="1"/>
  <c r="G74" i="1"/>
  <c r="K74" i="1" s="1"/>
  <c r="G63" i="1"/>
  <c r="P63" i="1" s="1"/>
  <c r="U63" i="1" s="1"/>
  <c r="AA63" i="1" s="1"/>
  <c r="AE63" i="1" s="1"/>
  <c r="G62" i="1"/>
  <c r="P62" i="1" s="1"/>
  <c r="U62" i="1" s="1"/>
  <c r="AA62" i="1" s="1"/>
  <c r="AE62" i="1" s="1"/>
  <c r="G61" i="1"/>
  <c r="K61" i="1" s="1"/>
  <c r="G54" i="1"/>
  <c r="P54" i="1" s="1"/>
  <c r="U54" i="1" s="1"/>
  <c r="AA54" i="1" s="1"/>
  <c r="AE54" i="1" s="1"/>
  <c r="G53" i="1"/>
  <c r="K53" i="1" s="1"/>
  <c r="G52" i="1"/>
  <c r="P52" i="1" s="1"/>
  <c r="U52" i="1" s="1"/>
  <c r="AA52" i="1" s="1"/>
  <c r="AE52" i="1" s="1"/>
  <c r="G44" i="1"/>
  <c r="P44" i="1" s="1"/>
  <c r="U44" i="1" s="1"/>
  <c r="AA44" i="1" s="1"/>
  <c r="AE44" i="1" s="1"/>
  <c r="G43" i="1"/>
  <c r="G211" i="1"/>
  <c r="K211" i="1" s="1"/>
  <c r="G154" i="1"/>
  <c r="K154" i="1" s="1"/>
  <c r="O154" i="1" s="1"/>
  <c r="G149" i="1"/>
  <c r="K149" i="1" s="1"/>
  <c r="G148" i="1"/>
  <c r="P148" i="1" s="1"/>
  <c r="G147" i="1"/>
  <c r="P147" i="1" s="1"/>
  <c r="U147" i="1" s="1"/>
  <c r="AA147" i="1" s="1"/>
  <c r="AE147" i="1" s="1"/>
  <c r="G139" i="1"/>
  <c r="K139" i="1" s="1"/>
  <c r="N139" i="1" s="1"/>
  <c r="G117" i="1"/>
  <c r="G116" i="1"/>
  <c r="K116" i="1" s="1"/>
  <c r="O116" i="1" s="1"/>
  <c r="G115" i="1"/>
  <c r="K115" i="1" s="1"/>
  <c r="N115" i="1" s="1"/>
  <c r="G114" i="1"/>
  <c r="P114" i="1" s="1"/>
  <c r="U114" i="1" s="1"/>
  <c r="AA114" i="1" s="1"/>
  <c r="AE114" i="1" s="1"/>
  <c r="G113" i="1"/>
  <c r="P113" i="1" s="1"/>
  <c r="G225" i="1"/>
  <c r="K225" i="1" s="1"/>
  <c r="N225" i="1" s="1"/>
  <c r="G224" i="1"/>
  <c r="K224" i="1" s="1"/>
  <c r="G223" i="1"/>
  <c r="P223" i="1" s="1"/>
  <c r="U223" i="1" s="1"/>
  <c r="AA223" i="1" s="1"/>
  <c r="AE223" i="1" s="1"/>
  <c r="G218" i="1"/>
  <c r="P218" i="1" s="1"/>
  <c r="U218" i="1" s="1"/>
  <c r="AA218" i="1" s="1"/>
  <c r="AE218" i="1" s="1"/>
  <c r="D6" i="10"/>
  <c r="I30" i="1" s="1"/>
  <c r="D7" i="10"/>
  <c r="I37" i="1" s="1"/>
  <c r="D8" i="10"/>
  <c r="I50" i="1" s="1"/>
  <c r="D9" i="10"/>
  <c r="I67" i="1" s="1"/>
  <c r="D10" i="10"/>
  <c r="I79" i="1" s="1"/>
  <c r="D11" i="10"/>
  <c r="I94" i="1" s="1"/>
  <c r="D12" i="10"/>
  <c r="D13" i="10"/>
  <c r="D14" i="10"/>
  <c r="D15" i="10"/>
  <c r="I111" i="1" s="1"/>
  <c r="D16" i="10"/>
  <c r="I137" i="1" s="1"/>
  <c r="D17" i="10"/>
  <c r="I180" i="1" s="1"/>
  <c r="D18" i="10"/>
  <c r="I216" i="1" s="1"/>
  <c r="D19" i="10"/>
  <c r="I128" i="1" s="1"/>
  <c r="D20" i="10"/>
  <c r="I158" i="1" s="1"/>
  <c r="D21" i="10"/>
  <c r="I198" i="1" s="1"/>
  <c r="D22" i="10"/>
  <c r="I227" i="1" s="1"/>
  <c r="D23" i="10"/>
  <c r="I238" i="1" s="1"/>
  <c r="D24" i="10"/>
  <c r="I207" i="1" s="1"/>
  <c r="D25" i="10"/>
  <c r="I296" i="1" s="1"/>
  <c r="D26" i="10"/>
  <c r="I103" i="1" s="1"/>
  <c r="D27" i="10"/>
  <c r="I310" i="1" s="1"/>
  <c r="D28" i="10"/>
  <c r="D29" i="10"/>
  <c r="I242" i="1" s="1"/>
  <c r="D30" i="10"/>
  <c r="D31" i="10"/>
  <c r="D32" i="10"/>
  <c r="I275" i="1" s="1"/>
  <c r="D33" i="10"/>
  <c r="D34" i="10"/>
  <c r="I253" i="1" s="1"/>
  <c r="D35" i="10"/>
  <c r="D5" i="10"/>
  <c r="I6" i="1" s="1"/>
  <c r="G72" i="1"/>
  <c r="K72" i="1" s="1"/>
  <c r="G69" i="1"/>
  <c r="P69" i="1" s="1"/>
  <c r="U69" i="1" s="1"/>
  <c r="AA69" i="1" s="1"/>
  <c r="AE69" i="1" s="1"/>
  <c r="G193" i="1"/>
  <c r="P193" i="1" s="1"/>
  <c r="U193" i="1" s="1"/>
  <c r="AA193" i="1" s="1"/>
  <c r="AE193" i="1" s="1"/>
  <c r="G175" i="1"/>
  <c r="K175" i="1" s="1"/>
  <c r="N175" i="1" s="1"/>
  <c r="G174" i="1"/>
  <c r="P174" i="1" s="1"/>
  <c r="G84" i="1"/>
  <c r="P84" i="1" s="1"/>
  <c r="G82" i="1"/>
  <c r="P82" i="1" s="1"/>
  <c r="U82" i="1" s="1"/>
  <c r="AA82" i="1" s="1"/>
  <c r="AE82" i="1" s="1"/>
  <c r="G240" i="1"/>
  <c r="P240" i="1" s="1"/>
  <c r="G42" i="1"/>
  <c r="P42" i="1" s="1"/>
  <c r="U42" i="1" s="1"/>
  <c r="AA42" i="1" s="1"/>
  <c r="AE42" i="1" s="1"/>
  <c r="G41" i="1"/>
  <c r="K41" i="1" s="1"/>
  <c r="G40" i="1"/>
  <c r="P40" i="1" s="1"/>
  <c r="U40" i="1" s="1"/>
  <c r="AA40" i="1" s="1"/>
  <c r="AE40" i="1" s="1"/>
  <c r="G39" i="1"/>
  <c r="G34" i="1"/>
  <c r="K34" i="1" s="1"/>
  <c r="G33" i="1"/>
  <c r="P33" i="1" s="1"/>
  <c r="U33" i="1" s="1"/>
  <c r="AA33" i="1" s="1"/>
  <c r="AE33" i="1" s="1"/>
  <c r="G32" i="1"/>
  <c r="P32" i="1" s="1"/>
  <c r="U32" i="1" s="1"/>
  <c r="AA32" i="1" s="1"/>
  <c r="AE32" i="1" s="1"/>
  <c r="G11" i="1"/>
  <c r="P11" i="1" s="1"/>
  <c r="G10" i="1"/>
  <c r="B3" i="5"/>
  <c r="B2" i="5"/>
  <c r="B1" i="5"/>
  <c r="B4" i="6"/>
  <c r="B3" i="6"/>
  <c r="B2" i="6"/>
  <c r="G192" i="1"/>
  <c r="P192" i="1" s="1"/>
  <c r="U192" i="1" s="1"/>
  <c r="AA192" i="1" s="1"/>
  <c r="AE192" i="1" s="1"/>
  <c r="G191" i="1"/>
  <c r="K191" i="1" s="1"/>
  <c r="G190" i="1"/>
  <c r="K190" i="1" s="1"/>
  <c r="N190" i="1" s="1"/>
  <c r="G182" i="1"/>
  <c r="P182" i="1" s="1"/>
  <c r="U182" i="1" s="1"/>
  <c r="AA182" i="1" s="1"/>
  <c r="AE182" i="1" s="1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J38" i="9" s="1"/>
  <c r="F39" i="9"/>
  <c r="F40" i="9"/>
  <c r="F41" i="9"/>
  <c r="F42" i="9"/>
  <c r="F43" i="9"/>
  <c r="F44" i="9"/>
  <c r="F45" i="9"/>
  <c r="F46" i="9"/>
  <c r="J46" i="9" s="1"/>
  <c r="F47" i="9"/>
  <c r="J47" i="9" s="1"/>
  <c r="N47" i="9" s="1"/>
  <c r="F48" i="9"/>
  <c r="F49" i="9"/>
  <c r="F50" i="9"/>
  <c r="J50" i="9" s="1"/>
  <c r="F51" i="9"/>
  <c r="O51" i="9" s="1"/>
  <c r="F52" i="9"/>
  <c r="F53" i="9"/>
  <c r="F54" i="9"/>
  <c r="O54" i="9" s="1"/>
  <c r="F55" i="9"/>
  <c r="J55" i="9" s="1"/>
  <c r="F56" i="9"/>
  <c r="F57" i="9"/>
  <c r="F58" i="9"/>
  <c r="J58" i="9" s="1"/>
  <c r="F59" i="9"/>
  <c r="F60" i="9"/>
  <c r="F61" i="9"/>
  <c r="F62" i="9"/>
  <c r="F63" i="9"/>
  <c r="F64" i="9"/>
  <c r="F65" i="9"/>
  <c r="O65" i="9" s="1"/>
  <c r="F66" i="9"/>
  <c r="J66" i="9" s="1"/>
  <c r="N66" i="9" s="1"/>
  <c r="F67" i="9"/>
  <c r="F68" i="9"/>
  <c r="F69" i="9"/>
  <c r="F70" i="9"/>
  <c r="F71" i="9"/>
  <c r="F72" i="9"/>
  <c r="F73" i="9"/>
  <c r="F74" i="9"/>
  <c r="J74" i="9" s="1"/>
  <c r="N74" i="9" s="1"/>
  <c r="F75" i="9"/>
  <c r="F76" i="9"/>
  <c r="F77" i="9"/>
  <c r="F78" i="9"/>
  <c r="F79" i="9"/>
  <c r="F80" i="9"/>
  <c r="F81" i="9"/>
  <c r="F82" i="9"/>
  <c r="O82" i="9" s="1"/>
  <c r="F83" i="9"/>
  <c r="J83" i="9" s="1"/>
  <c r="F84" i="9"/>
  <c r="F85" i="9"/>
  <c r="F86" i="9"/>
  <c r="F87" i="9"/>
  <c r="F88" i="9"/>
  <c r="F89" i="9"/>
  <c r="F90" i="9"/>
  <c r="F91" i="9"/>
  <c r="F92" i="9"/>
  <c r="F93" i="9"/>
  <c r="F94" i="9"/>
  <c r="O94" i="9" s="1"/>
  <c r="F95" i="9"/>
  <c r="J95" i="9" s="1"/>
  <c r="F96" i="9"/>
  <c r="F97" i="9"/>
  <c r="J97" i="9" s="1"/>
  <c r="M97" i="9" s="1"/>
  <c r="F98" i="9"/>
  <c r="O98" i="9" s="1"/>
  <c r="F99" i="9"/>
  <c r="F100" i="9"/>
  <c r="F101" i="9"/>
  <c r="F102" i="9"/>
  <c r="J102" i="9" s="1"/>
  <c r="F103" i="9"/>
  <c r="F104" i="9"/>
  <c r="F105" i="9"/>
  <c r="O105" i="9" s="1"/>
  <c r="F106" i="9"/>
  <c r="F107" i="9"/>
  <c r="J107" i="9" s="1"/>
  <c r="F108" i="9"/>
  <c r="F109" i="9"/>
  <c r="J109" i="9" s="1"/>
  <c r="F110" i="9"/>
  <c r="F111" i="9"/>
  <c r="F112" i="9"/>
  <c r="F113" i="9"/>
  <c r="J113" i="9" s="1"/>
  <c r="F114" i="9"/>
  <c r="J114" i="9" s="1"/>
  <c r="F115" i="9"/>
  <c r="F116" i="9"/>
  <c r="F117" i="9"/>
  <c r="F118" i="9"/>
  <c r="O118" i="9" s="1"/>
  <c r="F119" i="9"/>
  <c r="O119" i="9" s="1"/>
  <c r="F120" i="9"/>
  <c r="F121" i="9"/>
  <c r="O121" i="9" s="1"/>
  <c r="F122" i="9"/>
  <c r="O122" i="9" s="1"/>
  <c r="F123" i="9"/>
  <c r="O123" i="9" s="1"/>
  <c r="F124" i="9"/>
  <c r="F125" i="9"/>
  <c r="J125" i="9" s="1"/>
  <c r="F126" i="9"/>
  <c r="F127" i="9"/>
  <c r="J127" i="9" s="1"/>
  <c r="N127" i="9" s="1"/>
  <c r="F128" i="9"/>
  <c r="F129" i="9"/>
  <c r="J129" i="9" s="1"/>
  <c r="F130" i="9"/>
  <c r="J130" i="9" s="1"/>
  <c r="N130" i="9" s="1"/>
  <c r="F131" i="9"/>
  <c r="F132" i="9"/>
  <c r="F133" i="9"/>
  <c r="J133" i="9" s="1"/>
  <c r="M133" i="9" s="1"/>
  <c r="F134" i="9"/>
  <c r="O134" i="9" s="1"/>
  <c r="F135" i="9"/>
  <c r="F136" i="9"/>
  <c r="F138" i="9"/>
  <c r="O138" i="9" s="1"/>
  <c r="F139" i="9"/>
  <c r="J139" i="9" s="1"/>
  <c r="N139" i="9" s="1"/>
  <c r="F140" i="9"/>
  <c r="F141" i="9"/>
  <c r="F142" i="9"/>
  <c r="F143" i="9"/>
  <c r="J143" i="9" s="1"/>
  <c r="N143" i="9" s="1"/>
  <c r="F144" i="9"/>
  <c r="F145" i="9"/>
  <c r="J145" i="9" s="1"/>
  <c r="N145" i="9" s="1"/>
  <c r="F146" i="9"/>
  <c r="O146" i="9" s="1"/>
  <c r="O147" i="9"/>
  <c r="F148" i="9"/>
  <c r="F149" i="9"/>
  <c r="F150" i="9"/>
  <c r="F151" i="9"/>
  <c r="J151" i="9" s="1"/>
  <c r="M151" i="9" s="1"/>
  <c r="F152" i="9"/>
  <c r="F153" i="9"/>
  <c r="F154" i="9"/>
  <c r="J154" i="9" s="1"/>
  <c r="F155" i="9"/>
  <c r="O155" i="9" s="1"/>
  <c r="F156" i="9"/>
  <c r="F157" i="9"/>
  <c r="F158" i="9"/>
  <c r="O158" i="9" s="1"/>
  <c r="F160" i="9"/>
  <c r="O163" i="9"/>
  <c r="F164" i="9"/>
  <c r="F165" i="9"/>
  <c r="F166" i="9"/>
  <c r="O166" i="9" s="1"/>
  <c r="F167" i="9"/>
  <c r="O167" i="9" s="1"/>
  <c r="F168" i="9"/>
  <c r="F169" i="9"/>
  <c r="F170" i="9"/>
  <c r="J170" i="9" s="1"/>
  <c r="N170" i="9" s="1"/>
  <c r="F171" i="9"/>
  <c r="O171" i="9" s="1"/>
  <c r="F172" i="9"/>
  <c r="O172" i="9" s="1"/>
  <c r="F173" i="9"/>
  <c r="J173" i="9" s="1"/>
  <c r="N173" i="9" s="1"/>
  <c r="F174" i="9"/>
  <c r="F175" i="9"/>
  <c r="J175" i="9" s="1"/>
  <c r="M175" i="9" s="1"/>
  <c r="F176" i="9"/>
  <c r="F177" i="9"/>
  <c r="F178" i="9"/>
  <c r="H178" i="9" s="1"/>
  <c r="F179" i="9"/>
  <c r="O179" i="9" s="1"/>
  <c r="F180" i="9"/>
  <c r="F181" i="9"/>
  <c r="O181" i="9" s="1"/>
  <c r="F182" i="9"/>
  <c r="J182" i="9" s="1"/>
  <c r="M182" i="9" s="1"/>
  <c r="F183" i="9"/>
  <c r="J183" i="9" s="1"/>
  <c r="F184" i="9"/>
  <c r="J184" i="9" s="1"/>
  <c r="M184" i="9" s="1"/>
  <c r="F185" i="9"/>
  <c r="F186" i="9"/>
  <c r="J186" i="9" s="1"/>
  <c r="F187" i="9"/>
  <c r="O187" i="9" s="1"/>
  <c r="F188" i="9"/>
  <c r="H188" i="9" s="1"/>
  <c r="F189" i="9"/>
  <c r="O189" i="9" s="1"/>
  <c r="F190" i="9"/>
  <c r="H190" i="9" s="1"/>
  <c r="F191" i="9"/>
  <c r="O191" i="9" s="1"/>
  <c r="F192" i="9"/>
  <c r="F193" i="9"/>
  <c r="O193" i="9" s="1"/>
  <c r="F194" i="9"/>
  <c r="O194" i="9" s="1"/>
  <c r="F195" i="9"/>
  <c r="H195" i="9" s="1"/>
  <c r="F196" i="9"/>
  <c r="F197" i="9"/>
  <c r="H197" i="9" s="1"/>
  <c r="F198" i="9"/>
  <c r="H198" i="9" s="1"/>
  <c r="F199" i="9"/>
  <c r="F200" i="9"/>
  <c r="F201" i="9"/>
  <c r="J201" i="9" s="1"/>
  <c r="F202" i="9"/>
  <c r="J202" i="9" s="1"/>
  <c r="F203" i="9"/>
  <c r="H203" i="9" s="1"/>
  <c r="F204" i="9"/>
  <c r="J204" i="9" s="1"/>
  <c r="N204" i="9" s="1"/>
  <c r="F205" i="9"/>
  <c r="H205" i="9" s="1"/>
  <c r="F206" i="9"/>
  <c r="H206" i="9" s="1"/>
  <c r="F207" i="9"/>
  <c r="F208" i="9"/>
  <c r="H208" i="9" s="1"/>
  <c r="F209" i="9"/>
  <c r="H209" i="9" s="1"/>
  <c r="F210" i="9"/>
  <c r="H210" i="9" s="1"/>
  <c r="F211" i="9"/>
  <c r="O211" i="9" s="1"/>
  <c r="F212" i="9"/>
  <c r="J212" i="9" s="1"/>
  <c r="M212" i="9" s="1"/>
  <c r="F213" i="9"/>
  <c r="J213" i="9" s="1"/>
  <c r="N213" i="9" s="1"/>
  <c r="F214" i="9"/>
  <c r="H214" i="9" s="1"/>
  <c r="F215" i="9"/>
  <c r="J215" i="9" s="1"/>
  <c r="F216" i="9"/>
  <c r="F217" i="9"/>
  <c r="J217" i="9" s="1"/>
  <c r="F218" i="9"/>
  <c r="H218" i="9" s="1"/>
  <c r="F219" i="9"/>
  <c r="H219" i="9" s="1"/>
  <c r="F220" i="9"/>
  <c r="J220" i="9" s="1"/>
  <c r="N220" i="9" s="1"/>
  <c r="F221" i="9"/>
  <c r="O221" i="9" s="1"/>
  <c r="F222" i="9"/>
  <c r="J222" i="9" s="1"/>
  <c r="F223" i="9"/>
  <c r="H223" i="9" s="1"/>
  <c r="F224" i="9"/>
  <c r="H224" i="9" s="1"/>
  <c r="F225" i="9"/>
  <c r="O225" i="9" s="1"/>
  <c r="F226" i="9"/>
  <c r="J226" i="9" s="1"/>
  <c r="M226" i="9" s="1"/>
  <c r="F227" i="9"/>
  <c r="O227" i="9" s="1"/>
  <c r="F228" i="9"/>
  <c r="F229" i="9"/>
  <c r="H229" i="9" s="1"/>
  <c r="F230" i="9"/>
  <c r="F231" i="9"/>
  <c r="H231" i="9" s="1"/>
  <c r="F232" i="9"/>
  <c r="F233" i="9"/>
  <c r="J233" i="9" s="1"/>
  <c r="F234" i="9"/>
  <c r="H234" i="9" s="1"/>
  <c r="F235" i="9"/>
  <c r="J235" i="9" s="1"/>
  <c r="M235" i="9" s="1"/>
  <c r="F236" i="9"/>
  <c r="F237" i="9"/>
  <c r="H237" i="9" s="1"/>
  <c r="F238" i="9"/>
  <c r="F239" i="9"/>
  <c r="F240" i="9"/>
  <c r="O240" i="9" s="1"/>
  <c r="F241" i="9"/>
  <c r="F242" i="9"/>
  <c r="F243" i="9"/>
  <c r="J243" i="9" s="1"/>
  <c r="M243" i="9" s="1"/>
  <c r="F244" i="9"/>
  <c r="O244" i="9" s="1"/>
  <c r="F245" i="9"/>
  <c r="J245" i="9" s="1"/>
  <c r="N245" i="9" s="1"/>
  <c r="F246" i="9"/>
  <c r="J246" i="9" s="1"/>
  <c r="N246" i="9" s="1"/>
  <c r="F247" i="9"/>
  <c r="O247" i="9" s="1"/>
  <c r="F248" i="9"/>
  <c r="O248" i="9" s="1"/>
  <c r="F249" i="9"/>
  <c r="H249" i="9" s="1"/>
  <c r="F250" i="9"/>
  <c r="J250" i="9" s="1"/>
  <c r="F251" i="9"/>
  <c r="H251" i="9" s="1"/>
  <c r="F252" i="9"/>
  <c r="O252" i="9" s="1"/>
  <c r="F253" i="9"/>
  <c r="F254" i="9"/>
  <c r="J254" i="9" s="1"/>
  <c r="F255" i="9"/>
  <c r="F256" i="9"/>
  <c r="F257" i="9"/>
  <c r="O257" i="9" s="1"/>
  <c r="F258" i="9"/>
  <c r="H258" i="9" s="1"/>
  <c r="F259" i="9"/>
  <c r="F260" i="9"/>
  <c r="J260" i="9" s="1"/>
  <c r="M260" i="9" s="1"/>
  <c r="F261" i="9"/>
  <c r="F262" i="9"/>
  <c r="J262" i="9" s="1"/>
  <c r="N262" i="9" s="1"/>
  <c r="F263" i="9"/>
  <c r="F264" i="9"/>
  <c r="J264" i="9" s="1"/>
  <c r="N264" i="9" s="1"/>
  <c r="F265" i="9"/>
  <c r="H265" i="9" s="1"/>
  <c r="F266" i="9"/>
  <c r="F267" i="9"/>
  <c r="J267" i="9" s="1"/>
  <c r="F268" i="9"/>
  <c r="J268" i="9" s="1"/>
  <c r="F269" i="9"/>
  <c r="H269" i="9" s="1"/>
  <c r="F270" i="9"/>
  <c r="J270" i="9" s="1"/>
  <c r="F271" i="9"/>
  <c r="H271" i="9" s="1"/>
  <c r="F272" i="9"/>
  <c r="F273" i="9"/>
  <c r="J273" i="9" s="1"/>
  <c r="F274" i="9"/>
  <c r="F275" i="9"/>
  <c r="F276" i="9"/>
  <c r="F277" i="9"/>
  <c r="H277" i="9" s="1"/>
  <c r="F278" i="9"/>
  <c r="J278" i="9" s="1"/>
  <c r="M278" i="9" s="1"/>
  <c r="F279" i="9"/>
  <c r="F280" i="9"/>
  <c r="F281" i="9"/>
  <c r="O281" i="9" s="1"/>
  <c r="F282" i="9"/>
  <c r="J282" i="9" s="1"/>
  <c r="F283" i="9"/>
  <c r="J283" i="9" s="1"/>
  <c r="F284" i="9"/>
  <c r="F285" i="9"/>
  <c r="F286" i="9"/>
  <c r="H286" i="9" s="1"/>
  <c r="F287" i="9"/>
  <c r="F288" i="9"/>
  <c r="H288" i="9" s="1"/>
  <c r="F289" i="9"/>
  <c r="J289" i="9" s="1"/>
  <c r="F290" i="9"/>
  <c r="O290" i="9" s="1"/>
  <c r="F291" i="9"/>
  <c r="F292" i="9"/>
  <c r="F293" i="9"/>
  <c r="F294" i="9"/>
  <c r="J294" i="9" s="1"/>
  <c r="N294" i="9" s="1"/>
  <c r="F295" i="9"/>
  <c r="F296" i="9"/>
  <c r="O296" i="9" s="1"/>
  <c r="F297" i="9"/>
  <c r="F298" i="9"/>
  <c r="O298" i="9" s="1"/>
  <c r="F299" i="9"/>
  <c r="F300" i="9"/>
  <c r="O300" i="9" s="1"/>
  <c r="F301" i="9"/>
  <c r="O301" i="9" s="1"/>
  <c r="F302" i="9"/>
  <c r="O302" i="9" s="1"/>
  <c r="F303" i="9"/>
  <c r="F304" i="9"/>
  <c r="H304" i="9" s="1"/>
  <c r="F305" i="9"/>
  <c r="F306" i="9"/>
  <c r="J306" i="9" s="1"/>
  <c r="F307" i="9"/>
  <c r="F308" i="9"/>
  <c r="O308" i="9" s="1"/>
  <c r="F309" i="9"/>
  <c r="F310" i="9"/>
  <c r="O310" i="9" s="1"/>
  <c r="F311" i="9"/>
  <c r="F312" i="9"/>
  <c r="H312" i="9" s="1"/>
  <c r="F313" i="9"/>
  <c r="F314" i="9"/>
  <c r="O314" i="9" s="1"/>
  <c r="F315" i="9"/>
  <c r="F316" i="9"/>
  <c r="O316" i="9" s="1"/>
  <c r="F317" i="9"/>
  <c r="F318" i="9"/>
  <c r="J318" i="9" s="1"/>
  <c r="F319" i="9"/>
  <c r="O319" i="9" s="1"/>
  <c r="F320" i="9"/>
  <c r="H320" i="9" s="1"/>
  <c r="F321" i="9"/>
  <c r="O321" i="9" s="1"/>
  <c r="F322" i="9"/>
  <c r="F323" i="9"/>
  <c r="O323" i="9" s="1"/>
  <c r="F324" i="9"/>
  <c r="H324" i="9" s="1"/>
  <c r="F325" i="9"/>
  <c r="H325" i="9" s="1"/>
  <c r="F326" i="9"/>
  <c r="J326" i="9" s="1"/>
  <c r="F327" i="9"/>
  <c r="J327" i="9" s="1"/>
  <c r="F328" i="9"/>
  <c r="H328" i="9" s="1"/>
  <c r="F329" i="9"/>
  <c r="F330" i="9"/>
  <c r="F331" i="9"/>
  <c r="H331" i="9" s="1"/>
  <c r="F332" i="9"/>
  <c r="O332" i="9" s="1"/>
  <c r="F333" i="9"/>
  <c r="F334" i="9"/>
  <c r="J334" i="9" s="1"/>
  <c r="F335" i="9"/>
  <c r="O335" i="9" s="1"/>
  <c r="F336" i="9"/>
  <c r="O336" i="9" s="1"/>
  <c r="F337" i="9"/>
  <c r="H337" i="9" s="1"/>
  <c r="F338" i="9"/>
  <c r="O338" i="9" s="1"/>
  <c r="F339" i="9"/>
  <c r="O339" i="9" s="1"/>
  <c r="F340" i="9"/>
  <c r="J340" i="9" s="1"/>
  <c r="N340" i="9" s="1"/>
  <c r="F341" i="9"/>
  <c r="O341" i="9" s="1"/>
  <c r="F342" i="9"/>
  <c r="H342" i="9" s="1"/>
  <c r="F343" i="9"/>
  <c r="J343" i="9" s="1"/>
  <c r="F344" i="9"/>
  <c r="H344" i="9" s="1"/>
  <c r="F345" i="9"/>
  <c r="F346" i="9"/>
  <c r="F347" i="9"/>
  <c r="J347" i="9" s="1"/>
  <c r="F348" i="9"/>
  <c r="H348" i="9" s="1"/>
  <c r="F349" i="9"/>
  <c r="F350" i="9"/>
  <c r="F351" i="9"/>
  <c r="O351" i="9" s="1"/>
  <c r="F352" i="9"/>
  <c r="F353" i="9"/>
  <c r="H353" i="9" s="1"/>
  <c r="F354" i="9"/>
  <c r="F355" i="9"/>
  <c r="H355" i="9" s="1"/>
  <c r="F356" i="9"/>
  <c r="J356" i="9" s="1"/>
  <c r="F357" i="9"/>
  <c r="O357" i="9" s="1"/>
  <c r="F358" i="9"/>
  <c r="O358" i="9" s="1"/>
  <c r="F359" i="9"/>
  <c r="H359" i="9" s="1"/>
  <c r="F360" i="9"/>
  <c r="F361" i="9"/>
  <c r="F362" i="9"/>
  <c r="J362" i="9" s="1"/>
  <c r="M362" i="9" s="1"/>
  <c r="F9" i="9"/>
  <c r="F8" i="9"/>
  <c r="J8" i="9" s="1"/>
  <c r="F7" i="9"/>
  <c r="F6" i="9"/>
  <c r="J6" i="9" s="1"/>
  <c r="M6" i="9" s="1"/>
  <c r="F5" i="9"/>
  <c r="O5" i="9" s="1"/>
  <c r="F4" i="9"/>
  <c r="F3" i="9"/>
  <c r="J3" i="9" s="1"/>
  <c r="G200" i="1"/>
  <c r="K200" i="1" s="1"/>
  <c r="O200" i="1" s="1"/>
  <c r="S200" i="1" s="1"/>
  <c r="G245" i="1"/>
  <c r="P245" i="1" s="1"/>
  <c r="G81" i="1"/>
  <c r="P81" i="1" s="1"/>
  <c r="U81" i="1" s="1"/>
  <c r="AA81" i="1" s="1"/>
  <c r="AE81" i="1" s="1"/>
  <c r="G9" i="1"/>
  <c r="G8" i="1"/>
  <c r="K8" i="1" s="1"/>
  <c r="O8" i="1" s="1"/>
  <c r="S8" i="1" s="1"/>
  <c r="G173" i="1"/>
  <c r="P173" i="1" s="1"/>
  <c r="U173" i="1" s="1"/>
  <c r="AA173" i="1" s="1"/>
  <c r="AE173" i="1" s="1"/>
  <c r="G160" i="1"/>
  <c r="K160" i="1" s="1"/>
  <c r="G155" i="1"/>
  <c r="K155" i="1" s="1"/>
  <c r="O155" i="1" s="1"/>
  <c r="S155" i="1" s="1"/>
  <c r="G156" i="1"/>
  <c r="G244" i="1"/>
  <c r="K244" i="1" s="1"/>
  <c r="D291" i="1" l="1"/>
  <c r="E291" i="1" s="1"/>
  <c r="D294" i="1"/>
  <c r="E294" i="1" s="1"/>
  <c r="D293" i="1"/>
  <c r="E293" i="1" s="1"/>
  <c r="D292" i="1"/>
  <c r="E292" i="1" s="1"/>
  <c r="I87" i="1"/>
  <c r="I259" i="1"/>
  <c r="I268" i="1"/>
  <c r="D272" i="1"/>
  <c r="E272" i="1" s="1"/>
  <c r="D270" i="1"/>
  <c r="E270" i="1" s="1"/>
  <c r="D271" i="1"/>
  <c r="E271" i="1" s="1"/>
  <c r="D318" i="1"/>
  <c r="E318" i="1" s="1"/>
  <c r="D312" i="1"/>
  <c r="E312" i="1" s="1"/>
  <c r="D315" i="1"/>
  <c r="E315" i="1" s="1"/>
  <c r="D314" i="1"/>
  <c r="E314" i="1" s="1"/>
  <c r="D313" i="1"/>
  <c r="E313" i="1" s="1"/>
  <c r="D302" i="1"/>
  <c r="E302" i="1" s="1"/>
  <c r="D300" i="1"/>
  <c r="E300" i="1" s="1"/>
  <c r="D303" i="1"/>
  <c r="E303" i="1" s="1"/>
  <c r="D298" i="1"/>
  <c r="E298" i="1" s="1"/>
  <c r="D322" i="1"/>
  <c r="E322" i="1" s="1"/>
  <c r="D306" i="1"/>
  <c r="E306" i="1" s="1"/>
  <c r="D317" i="1"/>
  <c r="E317" i="1" s="1"/>
  <c r="D307" i="1"/>
  <c r="E307" i="1" s="1"/>
  <c r="D305" i="1"/>
  <c r="E305" i="1" s="1"/>
  <c r="D304" i="1"/>
  <c r="E304" i="1" s="1"/>
  <c r="D327" i="1"/>
  <c r="E327" i="1" s="1"/>
  <c r="D323" i="1"/>
  <c r="E323" i="1" s="1"/>
  <c r="D301" i="1"/>
  <c r="E301" i="1" s="1"/>
  <c r="D299" i="1"/>
  <c r="E299" i="1" s="1"/>
  <c r="D316" i="1"/>
  <c r="E316" i="1" s="1"/>
  <c r="D256" i="1"/>
  <c r="E256" i="1" s="1"/>
  <c r="D25" i="1"/>
  <c r="E25" i="1" s="1"/>
  <c r="D26" i="1"/>
  <c r="E26" i="1" s="1"/>
  <c r="D27" i="1"/>
  <c r="E27" i="1" s="1"/>
  <c r="D28" i="1"/>
  <c r="E28" i="1" s="1"/>
  <c r="D8" i="7"/>
  <c r="D24" i="7"/>
  <c r="D40" i="7"/>
  <c r="D56" i="7"/>
  <c r="D72" i="7"/>
  <c r="D88" i="7"/>
  <c r="D104" i="7"/>
  <c r="D120" i="7"/>
  <c r="D136" i="7"/>
  <c r="D152" i="7"/>
  <c r="D9" i="7"/>
  <c r="D25" i="7"/>
  <c r="D41" i="7"/>
  <c r="D57" i="7"/>
  <c r="D73" i="7"/>
  <c r="D89" i="7"/>
  <c r="D105" i="7"/>
  <c r="D121" i="7"/>
  <c r="D137" i="7"/>
  <c r="D153" i="7"/>
  <c r="D10" i="7"/>
  <c r="D26" i="7"/>
  <c r="D42" i="7"/>
  <c r="D58" i="7"/>
  <c r="D74" i="7"/>
  <c r="D90" i="7"/>
  <c r="D106" i="7"/>
  <c r="D122" i="7"/>
  <c r="D138" i="7"/>
  <c r="D154" i="7"/>
  <c r="D11" i="7"/>
  <c r="D27" i="7"/>
  <c r="D43" i="7"/>
  <c r="D59" i="7"/>
  <c r="D75" i="7"/>
  <c r="D91" i="7"/>
  <c r="D107" i="7"/>
  <c r="D123" i="7"/>
  <c r="D139" i="7"/>
  <c r="D155" i="7"/>
  <c r="D12" i="7"/>
  <c r="D28" i="7"/>
  <c r="D44" i="7"/>
  <c r="D60" i="7"/>
  <c r="D76" i="7"/>
  <c r="D92" i="7"/>
  <c r="D108" i="7"/>
  <c r="D124" i="7"/>
  <c r="D140" i="7"/>
  <c r="D156" i="7"/>
  <c r="D13" i="7"/>
  <c r="D29" i="7"/>
  <c r="D45" i="7"/>
  <c r="D61" i="7"/>
  <c r="D77" i="7"/>
  <c r="D93" i="7"/>
  <c r="D109" i="7"/>
  <c r="D125" i="7"/>
  <c r="D141" i="7"/>
  <c r="D157" i="7"/>
  <c r="D14" i="7"/>
  <c r="D30" i="7"/>
  <c r="D46" i="7"/>
  <c r="D62" i="7"/>
  <c r="D78" i="7"/>
  <c r="D94" i="7"/>
  <c r="D110" i="7"/>
  <c r="D126" i="7"/>
  <c r="D142" i="7"/>
  <c r="D158" i="7"/>
  <c r="D15" i="7"/>
  <c r="D31" i="7"/>
  <c r="D47" i="7"/>
  <c r="D63" i="7"/>
  <c r="D79" i="7"/>
  <c r="D95" i="7"/>
  <c r="D111" i="7"/>
  <c r="D127" i="7"/>
  <c r="D143" i="7"/>
  <c r="D159" i="7"/>
  <c r="D16" i="7"/>
  <c r="D32" i="7"/>
  <c r="D48" i="7"/>
  <c r="D64" i="7"/>
  <c r="D80" i="7"/>
  <c r="D3" i="7"/>
  <c r="D37" i="7"/>
  <c r="D71" i="7"/>
  <c r="D112" i="7"/>
  <c r="D144" i="7"/>
  <c r="D4" i="7"/>
  <c r="D38" i="7"/>
  <c r="D81" i="7"/>
  <c r="D113" i="7"/>
  <c r="D145" i="7"/>
  <c r="D5" i="7"/>
  <c r="D39" i="7"/>
  <c r="D82" i="7"/>
  <c r="D114" i="7"/>
  <c r="D146" i="7"/>
  <c r="D6" i="7"/>
  <c r="D49" i="7"/>
  <c r="D83" i="7"/>
  <c r="D147" i="7"/>
  <c r="D7" i="7"/>
  <c r="D50" i="7"/>
  <c r="D84" i="7"/>
  <c r="D116" i="7"/>
  <c r="D148" i="7"/>
  <c r="D17" i="7"/>
  <c r="D51" i="7"/>
  <c r="D85" i="7"/>
  <c r="D117" i="7"/>
  <c r="D149" i="7"/>
  <c r="D18" i="7"/>
  <c r="D52" i="7"/>
  <c r="D86" i="7"/>
  <c r="D118" i="7"/>
  <c r="D150" i="7"/>
  <c r="D19" i="7"/>
  <c r="D53" i="7"/>
  <c r="D87" i="7"/>
  <c r="D119" i="7"/>
  <c r="D151" i="7"/>
  <c r="D20" i="7"/>
  <c r="D54" i="7"/>
  <c r="D96" i="7"/>
  <c r="D128" i="7"/>
  <c r="D160" i="7"/>
  <c r="D21" i="7"/>
  <c r="D55" i="7"/>
  <c r="D97" i="7"/>
  <c r="D129" i="7"/>
  <c r="D22" i="7"/>
  <c r="D65" i="7"/>
  <c r="D130" i="7"/>
  <c r="D162" i="7"/>
  <c r="D66" i="7"/>
  <c r="D131" i="7"/>
  <c r="D33" i="7"/>
  <c r="D100" i="7"/>
  <c r="D132" i="7"/>
  <c r="D68" i="7"/>
  <c r="D101" i="7"/>
  <c r="D35" i="7"/>
  <c r="D69" i="7"/>
  <c r="D134" i="7"/>
  <c r="D36" i="7"/>
  <c r="D103" i="7"/>
  <c r="D115" i="7"/>
  <c r="D161" i="7"/>
  <c r="D98" i="7"/>
  <c r="D23" i="7"/>
  <c r="D99" i="7"/>
  <c r="D2" i="7"/>
  <c r="D67" i="7"/>
  <c r="D34" i="7"/>
  <c r="D133" i="7"/>
  <c r="D102" i="7"/>
  <c r="D70" i="7"/>
  <c r="D135" i="7"/>
  <c r="D282" i="1"/>
  <c r="E282" i="1" s="1"/>
  <c r="D280" i="1"/>
  <c r="E280" i="1" s="1"/>
  <c r="D281" i="1"/>
  <c r="E281" i="1" s="1"/>
  <c r="D279" i="1"/>
  <c r="E279" i="1" s="1"/>
  <c r="D278" i="1"/>
  <c r="E278" i="1" s="1"/>
  <c r="D248" i="1"/>
  <c r="E248" i="1" s="1"/>
  <c r="D247" i="1"/>
  <c r="E247" i="1" s="1"/>
  <c r="D246" i="1"/>
  <c r="E246" i="1" s="1"/>
  <c r="D236" i="1"/>
  <c r="E236" i="1" s="1"/>
  <c r="D235" i="1"/>
  <c r="E235" i="1" s="1"/>
  <c r="D234" i="1"/>
  <c r="E234" i="1" s="1"/>
  <c r="D232" i="1"/>
  <c r="E232" i="1" s="1"/>
  <c r="D230" i="1"/>
  <c r="E230" i="1" s="1"/>
  <c r="D231" i="1"/>
  <c r="E231" i="1" s="1"/>
  <c r="D233" i="1"/>
  <c r="E233" i="1" s="1"/>
  <c r="D229" i="1"/>
  <c r="E229" i="1" s="1"/>
  <c r="D213" i="1"/>
  <c r="E213" i="1" s="1"/>
  <c r="D222" i="1"/>
  <c r="E222" i="1" s="1"/>
  <c r="D220" i="1"/>
  <c r="E220" i="1" s="1"/>
  <c r="D221" i="1"/>
  <c r="E221" i="1" s="1"/>
  <c r="D219" i="1"/>
  <c r="E219" i="1" s="1"/>
  <c r="D202" i="1"/>
  <c r="E202" i="1" s="1"/>
  <c r="D201" i="1"/>
  <c r="E201" i="1" s="1"/>
  <c r="D205" i="1"/>
  <c r="E205" i="1" s="1"/>
  <c r="D204" i="1"/>
  <c r="E204" i="1" s="1"/>
  <c r="D203" i="1"/>
  <c r="E203" i="1" s="1"/>
  <c r="D196" i="1"/>
  <c r="E196" i="1" s="1"/>
  <c r="D183" i="1"/>
  <c r="E183" i="1" s="1"/>
  <c r="D189" i="1"/>
  <c r="E189" i="1" s="1"/>
  <c r="D188" i="1"/>
  <c r="E188" i="1" s="1"/>
  <c r="D187" i="1"/>
  <c r="E187" i="1" s="1"/>
  <c r="D186" i="1"/>
  <c r="E186" i="1" s="1"/>
  <c r="D185" i="1"/>
  <c r="E185" i="1" s="1"/>
  <c r="D184" i="1"/>
  <c r="E184" i="1" s="1"/>
  <c r="D164" i="1"/>
  <c r="E164" i="1" s="1"/>
  <c r="D161" i="1"/>
  <c r="E161" i="1" s="1"/>
  <c r="D166" i="1"/>
  <c r="E166" i="1" s="1"/>
  <c r="D165" i="1"/>
  <c r="E165" i="1" s="1"/>
  <c r="D163" i="1"/>
  <c r="E163" i="1" s="1"/>
  <c r="D162" i="1"/>
  <c r="E162" i="1" s="1"/>
  <c r="D172" i="1"/>
  <c r="E172" i="1" s="1"/>
  <c r="D168" i="1"/>
  <c r="E168" i="1" s="1"/>
  <c r="D167" i="1"/>
  <c r="E167" i="1" s="1"/>
  <c r="D171" i="1"/>
  <c r="E171" i="1" s="1"/>
  <c r="D170" i="1"/>
  <c r="E170" i="1" s="1"/>
  <c r="D169" i="1"/>
  <c r="E169" i="1" s="1"/>
  <c r="D151" i="1"/>
  <c r="E151" i="1" s="1"/>
  <c r="D150" i="1"/>
  <c r="E150" i="1" s="1"/>
  <c r="D153" i="1"/>
  <c r="E153" i="1" s="1"/>
  <c r="D152" i="1"/>
  <c r="E152" i="1" s="1"/>
  <c r="D142" i="1"/>
  <c r="E142" i="1" s="1"/>
  <c r="D146" i="1"/>
  <c r="E146" i="1" s="1"/>
  <c r="D145" i="1"/>
  <c r="E145" i="1" s="1"/>
  <c r="D140" i="1"/>
  <c r="E140" i="1" s="1"/>
  <c r="D144" i="1"/>
  <c r="E144" i="1" s="1"/>
  <c r="D143" i="1"/>
  <c r="E143" i="1" s="1"/>
  <c r="D141" i="1"/>
  <c r="E141" i="1" s="1"/>
  <c r="D125" i="1"/>
  <c r="E125" i="1" s="1"/>
  <c r="D108" i="1"/>
  <c r="E108" i="1" s="1"/>
  <c r="D106" i="1"/>
  <c r="E106" i="1" s="1"/>
  <c r="D107" i="1"/>
  <c r="E107" i="1" s="1"/>
  <c r="D91" i="1"/>
  <c r="E91" i="1" s="1"/>
  <c r="D75" i="1"/>
  <c r="E75" i="1" s="1"/>
  <c r="D76" i="1"/>
  <c r="E76" i="1" s="1"/>
  <c r="D60" i="1"/>
  <c r="E60" i="1" s="1"/>
  <c r="D57" i="1"/>
  <c r="E57" i="1" s="1"/>
  <c r="D55" i="1"/>
  <c r="E55" i="1" s="1"/>
  <c r="D59" i="1"/>
  <c r="E59" i="1" s="1"/>
  <c r="D58" i="1"/>
  <c r="E58" i="1" s="1"/>
  <c r="D56" i="1"/>
  <c r="E56" i="1" s="1"/>
  <c r="D48" i="1"/>
  <c r="E48" i="1" s="1"/>
  <c r="D47" i="1"/>
  <c r="E47" i="1" s="1"/>
  <c r="D266" i="1"/>
  <c r="E266" i="1" s="1"/>
  <c r="T195" i="1"/>
  <c r="Z195" i="1" s="1"/>
  <c r="AD195" i="1" s="1"/>
  <c r="T120" i="1"/>
  <c r="Z120" i="1" s="1"/>
  <c r="AD120" i="1" s="1"/>
  <c r="R119" i="1"/>
  <c r="Y119" i="1" s="1"/>
  <c r="AC119" i="1" s="1"/>
  <c r="J73" i="9"/>
  <c r="N73" i="9" s="1"/>
  <c r="O59" i="9"/>
  <c r="O87" i="9"/>
  <c r="O71" i="9"/>
  <c r="J61" i="9"/>
  <c r="M61" i="9" s="1"/>
  <c r="O75" i="9"/>
  <c r="O86" i="9"/>
  <c r="O70" i="9"/>
  <c r="O85" i="9"/>
  <c r="O69" i="9"/>
  <c r="O287" i="1"/>
  <c r="S287" i="1" s="1"/>
  <c r="T287" i="1" s="1"/>
  <c r="Z287" i="1" s="1"/>
  <c r="AD287" i="1" s="1"/>
  <c r="N293" i="1"/>
  <c r="R293" i="1" s="1"/>
  <c r="Y293" i="1" s="1"/>
  <c r="AC293" i="1" s="1"/>
  <c r="O285" i="1"/>
  <c r="R285" i="1" s="1"/>
  <c r="Y285" i="1" s="1"/>
  <c r="AC285" i="1" s="1"/>
  <c r="U293" i="1"/>
  <c r="AA293" i="1" s="1"/>
  <c r="AE293" i="1" s="1"/>
  <c r="U287" i="1"/>
  <c r="AA287" i="1" s="1"/>
  <c r="AE287" i="1" s="1"/>
  <c r="S293" i="1"/>
  <c r="T293" i="1" s="1"/>
  <c r="Z293" i="1" s="1"/>
  <c r="AD293" i="1" s="1"/>
  <c r="O286" i="1"/>
  <c r="S286" i="1" s="1"/>
  <c r="T286" i="1" s="1"/>
  <c r="Z286" i="1" s="1"/>
  <c r="AD286" i="1" s="1"/>
  <c r="D287" i="1"/>
  <c r="E287" i="1" s="1"/>
  <c r="U286" i="1"/>
  <c r="AA286" i="1" s="1"/>
  <c r="AE286" i="1" s="1"/>
  <c r="D284" i="1"/>
  <c r="E284" i="1" s="1"/>
  <c r="D286" i="1"/>
  <c r="E286" i="1" s="1"/>
  <c r="D285" i="1"/>
  <c r="E285" i="1" s="1"/>
  <c r="U284" i="1"/>
  <c r="AA284" i="1" s="1"/>
  <c r="AE284" i="1" s="1"/>
  <c r="O284" i="1"/>
  <c r="N250" i="1"/>
  <c r="R250" i="1" s="1"/>
  <c r="Y250" i="1" s="1"/>
  <c r="AC250" i="1" s="1"/>
  <c r="S250" i="1"/>
  <c r="T250" i="1" s="1"/>
  <c r="Z250" i="1" s="1"/>
  <c r="AD250" i="1" s="1"/>
  <c r="T251" i="1"/>
  <c r="Z251" i="1" s="1"/>
  <c r="AD251" i="1" s="1"/>
  <c r="O257" i="1"/>
  <c r="D257" i="1"/>
  <c r="E257" i="1" s="1"/>
  <c r="N251" i="1"/>
  <c r="R251" i="1" s="1"/>
  <c r="Y251" i="1" s="1"/>
  <c r="AC251" i="1" s="1"/>
  <c r="D250" i="1"/>
  <c r="E250" i="1" s="1"/>
  <c r="D251" i="1"/>
  <c r="E251" i="1" s="1"/>
  <c r="S178" i="1"/>
  <c r="T178" i="1" s="1"/>
  <c r="Z178" i="1" s="1"/>
  <c r="AD178" i="1" s="1"/>
  <c r="N212" i="1"/>
  <c r="R212" i="1" s="1"/>
  <c r="Y212" i="1" s="1"/>
  <c r="AC212" i="1" s="1"/>
  <c r="O214" i="1"/>
  <c r="S214" i="1" s="1"/>
  <c r="T214" i="1" s="1"/>
  <c r="Z214" i="1" s="1"/>
  <c r="AD214" i="1" s="1"/>
  <c r="U195" i="1"/>
  <c r="AA195" i="1" s="1"/>
  <c r="AE195" i="1" s="1"/>
  <c r="D214" i="1"/>
  <c r="E214" i="1" s="1"/>
  <c r="D212" i="1"/>
  <c r="E212" i="1" s="1"/>
  <c r="U212" i="1"/>
  <c r="AA212" i="1" s="1"/>
  <c r="AE212" i="1" s="1"/>
  <c r="T212" i="1"/>
  <c r="Z212" i="1" s="1"/>
  <c r="AD212" i="1" s="1"/>
  <c r="N178" i="1"/>
  <c r="R178" i="1" s="1"/>
  <c r="Y178" i="1" s="1"/>
  <c r="AC178" i="1" s="1"/>
  <c r="N195" i="1"/>
  <c r="R195" i="1" s="1"/>
  <c r="Y195" i="1" s="1"/>
  <c r="AC195" i="1" s="1"/>
  <c r="S194" i="1"/>
  <c r="T194" i="1" s="1"/>
  <c r="Z194" i="1" s="1"/>
  <c r="AD194" i="1" s="1"/>
  <c r="S119" i="1"/>
  <c r="T119" i="1" s="1"/>
  <c r="Z119" i="1" s="1"/>
  <c r="AD119" i="1" s="1"/>
  <c r="D195" i="1"/>
  <c r="E195" i="1" s="1"/>
  <c r="D194" i="1"/>
  <c r="E194" i="1" s="1"/>
  <c r="N135" i="1"/>
  <c r="R135" i="1" s="1"/>
  <c r="Y135" i="1" s="1"/>
  <c r="AC135" i="1" s="1"/>
  <c r="N194" i="1"/>
  <c r="R194" i="1" s="1"/>
  <c r="Y194" i="1" s="1"/>
  <c r="AC194" i="1" s="1"/>
  <c r="S177" i="1"/>
  <c r="T177" i="1" s="1"/>
  <c r="Z177" i="1" s="1"/>
  <c r="AD177" i="1" s="1"/>
  <c r="D178" i="1"/>
  <c r="E178" i="1" s="1"/>
  <c r="D177" i="1"/>
  <c r="E177" i="1" s="1"/>
  <c r="N177" i="1"/>
  <c r="R177" i="1" s="1"/>
  <c r="Y177" i="1" s="1"/>
  <c r="AC177" i="1" s="1"/>
  <c r="O118" i="1"/>
  <c r="R118" i="1" s="1"/>
  <c r="Y118" i="1" s="1"/>
  <c r="AC118" i="1" s="1"/>
  <c r="N120" i="1"/>
  <c r="R120" i="1" s="1"/>
  <c r="Y120" i="1" s="1"/>
  <c r="AC120" i="1" s="1"/>
  <c r="S135" i="1"/>
  <c r="T135" i="1" s="1"/>
  <c r="Z135" i="1" s="1"/>
  <c r="AD135" i="1" s="1"/>
  <c r="N122" i="1"/>
  <c r="R122" i="1" s="1"/>
  <c r="Y122" i="1" s="1"/>
  <c r="AC122" i="1" s="1"/>
  <c r="D135" i="1"/>
  <c r="E135" i="1" s="1"/>
  <c r="N101" i="1"/>
  <c r="R101" i="1" s="1"/>
  <c r="Y101" i="1" s="1"/>
  <c r="AC101" i="1" s="1"/>
  <c r="S122" i="1"/>
  <c r="T122" i="1" s="1"/>
  <c r="Z122" i="1" s="1"/>
  <c r="AD122" i="1" s="1"/>
  <c r="S126" i="1"/>
  <c r="T126" i="1" s="1"/>
  <c r="Z126" i="1" s="1"/>
  <c r="AD126" i="1" s="1"/>
  <c r="O124" i="1"/>
  <c r="U120" i="1"/>
  <c r="AA120" i="1" s="1"/>
  <c r="AE120" i="1" s="1"/>
  <c r="S123" i="1"/>
  <c r="T123" i="1" s="1"/>
  <c r="Z123" i="1" s="1"/>
  <c r="AD123" i="1" s="1"/>
  <c r="R123" i="1"/>
  <c r="Y123" i="1" s="1"/>
  <c r="AC123" i="1" s="1"/>
  <c r="D126" i="1"/>
  <c r="E126" i="1" s="1"/>
  <c r="D123" i="1"/>
  <c r="E123" i="1" s="1"/>
  <c r="D124" i="1"/>
  <c r="E124" i="1" s="1"/>
  <c r="D122" i="1"/>
  <c r="E122" i="1" s="1"/>
  <c r="U122" i="1"/>
  <c r="AA122" i="1" s="1"/>
  <c r="AE122" i="1" s="1"/>
  <c r="N126" i="1"/>
  <c r="R126" i="1" s="1"/>
  <c r="Y126" i="1" s="1"/>
  <c r="AC126" i="1" s="1"/>
  <c r="S101" i="1"/>
  <c r="T101" i="1" s="1"/>
  <c r="Z101" i="1" s="1"/>
  <c r="AD101" i="1" s="1"/>
  <c r="U123" i="1"/>
  <c r="AA123" i="1" s="1"/>
  <c r="AE123" i="1" s="1"/>
  <c r="S121" i="1"/>
  <c r="T121" i="1" s="1"/>
  <c r="Z121" i="1" s="1"/>
  <c r="AD121" i="1" s="1"/>
  <c r="U121" i="1"/>
  <c r="AA121" i="1" s="1"/>
  <c r="AE121" i="1" s="1"/>
  <c r="D121" i="1"/>
  <c r="E121" i="1" s="1"/>
  <c r="D120" i="1"/>
  <c r="E120" i="1" s="1"/>
  <c r="D119" i="1"/>
  <c r="E119" i="1" s="1"/>
  <c r="D118" i="1"/>
  <c r="E118" i="1" s="1"/>
  <c r="N121" i="1"/>
  <c r="R121" i="1" s="1"/>
  <c r="Y121" i="1" s="1"/>
  <c r="AC121" i="1" s="1"/>
  <c r="U92" i="1"/>
  <c r="AA92" i="1" s="1"/>
  <c r="AE92" i="1" s="1"/>
  <c r="U109" i="1"/>
  <c r="AA109" i="1" s="1"/>
  <c r="AE109" i="1" s="1"/>
  <c r="O109" i="1"/>
  <c r="D109" i="1"/>
  <c r="E109" i="1" s="1"/>
  <c r="D101" i="1"/>
  <c r="E101" i="1" s="1"/>
  <c r="N99" i="1"/>
  <c r="R99" i="1" s="1"/>
  <c r="Y99" i="1" s="1"/>
  <c r="AC99" i="1" s="1"/>
  <c r="O92" i="1"/>
  <c r="S92" i="1" s="1"/>
  <c r="T92" i="1" s="1"/>
  <c r="Z92" i="1" s="1"/>
  <c r="AD92" i="1" s="1"/>
  <c r="T99" i="1"/>
  <c r="Z99" i="1" s="1"/>
  <c r="AD99" i="1" s="1"/>
  <c r="U100" i="1"/>
  <c r="AA100" i="1" s="1"/>
  <c r="AE100" i="1" s="1"/>
  <c r="S100" i="1"/>
  <c r="T100" i="1" s="1"/>
  <c r="Z100" i="1" s="1"/>
  <c r="AD100" i="1" s="1"/>
  <c r="R100" i="1"/>
  <c r="Y100" i="1" s="1"/>
  <c r="AC100" i="1" s="1"/>
  <c r="D100" i="1"/>
  <c r="E100" i="1" s="1"/>
  <c r="D99" i="1"/>
  <c r="E99" i="1" s="1"/>
  <c r="D92" i="1"/>
  <c r="E92" i="1" s="1"/>
  <c r="N23" i="1"/>
  <c r="R23" i="1" s="1"/>
  <c r="Y23" i="1" s="1"/>
  <c r="AC23" i="1" s="1"/>
  <c r="O19" i="1"/>
  <c r="S19" i="1" s="1"/>
  <c r="T19" i="1" s="1"/>
  <c r="Z19" i="1" s="1"/>
  <c r="AD19" i="1" s="1"/>
  <c r="S18" i="1"/>
  <c r="T18" i="1" s="1"/>
  <c r="Z18" i="1" s="1"/>
  <c r="AD18" i="1" s="1"/>
  <c r="O16" i="1"/>
  <c r="S16" i="1" s="1"/>
  <c r="T16" i="1" s="1"/>
  <c r="Z16" i="1" s="1"/>
  <c r="AD16" i="1" s="1"/>
  <c r="D77" i="1"/>
  <c r="E77" i="1" s="1"/>
  <c r="N14" i="1"/>
  <c r="R14" i="1" s="1"/>
  <c r="Y14" i="1" s="1"/>
  <c r="AC14" i="1" s="1"/>
  <c r="U21" i="1"/>
  <c r="AA21" i="1" s="1"/>
  <c r="AE21" i="1" s="1"/>
  <c r="S77" i="1"/>
  <c r="T77" i="1" s="1"/>
  <c r="Z77" i="1" s="1"/>
  <c r="AD77" i="1" s="1"/>
  <c r="N15" i="1"/>
  <c r="R15" i="1" s="1"/>
  <c r="Y15" i="1" s="1"/>
  <c r="AC15" i="1" s="1"/>
  <c r="N77" i="1"/>
  <c r="R77" i="1" s="1"/>
  <c r="Y77" i="1" s="1"/>
  <c r="AC77" i="1" s="1"/>
  <c r="S65" i="1"/>
  <c r="T65" i="1" s="1"/>
  <c r="Z65" i="1" s="1"/>
  <c r="AD65" i="1" s="1"/>
  <c r="D65" i="1"/>
  <c r="E65" i="1" s="1"/>
  <c r="U65" i="1"/>
  <c r="AA65" i="1" s="1"/>
  <c r="AE65" i="1" s="1"/>
  <c r="N18" i="1"/>
  <c r="R18" i="1" s="1"/>
  <c r="Y18" i="1" s="1"/>
  <c r="AC18" i="1" s="1"/>
  <c r="N65" i="1"/>
  <c r="R65" i="1" s="1"/>
  <c r="Y65" i="1" s="1"/>
  <c r="AC65" i="1" s="1"/>
  <c r="O22" i="1"/>
  <c r="R22" i="1" s="1"/>
  <c r="Y22" i="1" s="1"/>
  <c r="AC22" i="1" s="1"/>
  <c r="O21" i="1"/>
  <c r="S21" i="1" s="1"/>
  <c r="T21" i="1" s="1"/>
  <c r="Z21" i="1" s="1"/>
  <c r="AD21" i="1" s="1"/>
  <c r="S24" i="1"/>
  <c r="T24" i="1" s="1"/>
  <c r="Z24" i="1" s="1"/>
  <c r="AD24" i="1" s="1"/>
  <c r="S23" i="1"/>
  <c r="T23" i="1" s="1"/>
  <c r="Z23" i="1" s="1"/>
  <c r="AD23" i="1" s="1"/>
  <c r="N20" i="1"/>
  <c r="R20" i="1" s="1"/>
  <c r="Y20" i="1" s="1"/>
  <c r="AC20" i="1" s="1"/>
  <c r="U22" i="1"/>
  <c r="AA22" i="1" s="1"/>
  <c r="AE22" i="1" s="1"/>
  <c r="N24" i="1"/>
  <c r="R24" i="1" s="1"/>
  <c r="Y24" i="1" s="1"/>
  <c r="AC24" i="1" s="1"/>
  <c r="S20" i="1"/>
  <c r="T20" i="1" s="1"/>
  <c r="Z20" i="1" s="1"/>
  <c r="AD20" i="1" s="1"/>
  <c r="U23" i="1"/>
  <c r="AA23" i="1" s="1"/>
  <c r="AE23" i="1" s="1"/>
  <c r="D20" i="1"/>
  <c r="E20" i="1" s="1"/>
  <c r="D22" i="1"/>
  <c r="E22" i="1" s="1"/>
  <c r="D23" i="1"/>
  <c r="E23" i="1" s="1"/>
  <c r="D21" i="1"/>
  <c r="E21" i="1" s="1"/>
  <c r="D24" i="1"/>
  <c r="E24" i="1" s="1"/>
  <c r="S15" i="1"/>
  <c r="T15" i="1" s="1"/>
  <c r="Z15" i="1" s="1"/>
  <c r="AD15" i="1" s="1"/>
  <c r="S14" i="1"/>
  <c r="T14" i="1" s="1"/>
  <c r="Z14" i="1" s="1"/>
  <c r="AD14" i="1" s="1"/>
  <c r="N17" i="1"/>
  <c r="R17" i="1" s="1"/>
  <c r="Y17" i="1" s="1"/>
  <c r="AC17" i="1" s="1"/>
  <c r="S17" i="1"/>
  <c r="T17" i="1" s="1"/>
  <c r="Z17" i="1" s="1"/>
  <c r="AD17" i="1" s="1"/>
  <c r="U15" i="1"/>
  <c r="AA15" i="1" s="1"/>
  <c r="AE15" i="1" s="1"/>
  <c r="U14" i="1"/>
  <c r="AA14" i="1" s="1"/>
  <c r="AE14" i="1" s="1"/>
  <c r="D19" i="1"/>
  <c r="E19" i="1" s="1"/>
  <c r="D16" i="1"/>
  <c r="E16" i="1" s="1"/>
  <c r="D14" i="1"/>
  <c r="E14" i="1" s="1"/>
  <c r="D17" i="1"/>
  <c r="E17" i="1" s="1"/>
  <c r="D15" i="1"/>
  <c r="E15" i="1" s="1"/>
  <c r="D18" i="1"/>
  <c r="E18" i="1" s="1"/>
  <c r="S35" i="1"/>
  <c r="T35" i="1" s="1"/>
  <c r="Z35" i="1" s="1"/>
  <c r="AD35" i="1" s="1"/>
  <c r="D35" i="1"/>
  <c r="E35" i="1" s="1"/>
  <c r="N35" i="1"/>
  <c r="R35" i="1" s="1"/>
  <c r="Y35" i="1" s="1"/>
  <c r="AC35" i="1" s="1"/>
  <c r="O249" i="1"/>
  <c r="S249" i="1" s="1"/>
  <c r="T249" i="1" s="1"/>
  <c r="Z249" i="1" s="1"/>
  <c r="AD249" i="1" s="1"/>
  <c r="D249" i="1"/>
  <c r="E249" i="1" s="1"/>
  <c r="D70" i="1"/>
  <c r="E70" i="1" s="1"/>
  <c r="P90" i="1"/>
  <c r="K90" i="1"/>
  <c r="N90" i="1" s="1"/>
  <c r="D90" i="1"/>
  <c r="E90" i="1" s="1"/>
  <c r="K73" i="1"/>
  <c r="N73" i="1" s="1"/>
  <c r="P73" i="1"/>
  <c r="D73" i="1"/>
  <c r="E73" i="1" s="1"/>
  <c r="K70" i="1"/>
  <c r="N70" i="1" s="1"/>
  <c r="P70" i="1"/>
  <c r="U70" i="1" s="1"/>
  <c r="AA70" i="1" s="1"/>
  <c r="AE70" i="1" s="1"/>
  <c r="K71" i="1"/>
  <c r="O71" i="1" s="1"/>
  <c r="S71" i="1" s="1"/>
  <c r="T71" i="1" s="1"/>
  <c r="Z71" i="1" s="1"/>
  <c r="AD71" i="1" s="1"/>
  <c r="D71" i="1"/>
  <c r="E71" i="1" s="1"/>
  <c r="K13" i="1"/>
  <c r="O13" i="1" s="1"/>
  <c r="K12" i="1"/>
  <c r="N12" i="1" s="1"/>
  <c r="D13" i="1"/>
  <c r="E13" i="1" s="1"/>
  <c r="P12" i="1"/>
  <c r="U12" i="1" s="1"/>
  <c r="AA12" i="1" s="1"/>
  <c r="AE12" i="1" s="1"/>
  <c r="D12" i="1"/>
  <c r="E12" i="1" s="1"/>
  <c r="D265" i="1"/>
  <c r="E265" i="1" s="1"/>
  <c r="D263" i="1"/>
  <c r="E263" i="1" s="1"/>
  <c r="K264" i="1"/>
  <c r="O264" i="1" s="1"/>
  <c r="S264" i="1" s="1"/>
  <c r="D264" i="1"/>
  <c r="E264" i="1" s="1"/>
  <c r="P264" i="1"/>
  <c r="U264" i="1" s="1"/>
  <c r="AA264" i="1" s="1"/>
  <c r="AE264" i="1" s="1"/>
  <c r="U265" i="1"/>
  <c r="AA265" i="1" s="1"/>
  <c r="AE265" i="1" s="1"/>
  <c r="K263" i="1"/>
  <c r="O263" i="1" s="1"/>
  <c r="K265" i="1"/>
  <c r="O265" i="1" s="1"/>
  <c r="D209" i="1"/>
  <c r="E209" i="1" s="1"/>
  <c r="U209" i="1"/>
  <c r="AA209" i="1" s="1"/>
  <c r="AE209" i="1" s="1"/>
  <c r="K210" i="1"/>
  <c r="O210" i="1" s="1"/>
  <c r="S210" i="1" s="1"/>
  <c r="T210" i="1" s="1"/>
  <c r="Z210" i="1" s="1"/>
  <c r="AD210" i="1" s="1"/>
  <c r="K209" i="1"/>
  <c r="N209" i="1" s="1"/>
  <c r="D210" i="1"/>
  <c r="E210" i="1" s="1"/>
  <c r="U105" i="1"/>
  <c r="AA105" i="1" s="1"/>
  <c r="AE105" i="1" s="1"/>
  <c r="K105" i="1"/>
  <c r="N105" i="1" s="1"/>
  <c r="D105" i="1"/>
  <c r="E105" i="1" s="1"/>
  <c r="U98" i="1"/>
  <c r="AA98" i="1" s="1"/>
  <c r="AE98" i="1" s="1"/>
  <c r="D98" i="1"/>
  <c r="E98" i="1" s="1"/>
  <c r="K98" i="1"/>
  <c r="N98" i="1" s="1"/>
  <c r="K46" i="1"/>
  <c r="O46" i="1" s="1"/>
  <c r="S46" i="1" s="1"/>
  <c r="P46" i="1"/>
  <c r="U46" i="1" s="1"/>
  <c r="AA46" i="1" s="1"/>
  <c r="AE46" i="1" s="1"/>
  <c r="D45" i="1"/>
  <c r="E45" i="1" s="1"/>
  <c r="D46" i="1"/>
  <c r="E46" i="1" s="1"/>
  <c r="K45" i="1"/>
  <c r="O45" i="1" s="1"/>
  <c r="O25" i="9"/>
  <c r="J21" i="9"/>
  <c r="M21" i="9" s="1"/>
  <c r="J168" i="9"/>
  <c r="M168" i="9" s="1"/>
  <c r="J148" i="9"/>
  <c r="M148" i="9" s="1"/>
  <c r="J144" i="9"/>
  <c r="M144" i="9" s="1"/>
  <c r="J136" i="9"/>
  <c r="M136" i="9" s="1"/>
  <c r="J132" i="9"/>
  <c r="M132" i="9" s="1"/>
  <c r="O128" i="9"/>
  <c r="O120" i="9"/>
  <c r="J116" i="9"/>
  <c r="N116" i="9" s="1"/>
  <c r="J112" i="9"/>
  <c r="N112" i="9" s="1"/>
  <c r="O108" i="9"/>
  <c r="O100" i="9"/>
  <c r="O96" i="9"/>
  <c r="O76" i="9"/>
  <c r="J72" i="9"/>
  <c r="N72" i="9" s="1"/>
  <c r="O68" i="9"/>
  <c r="J64" i="9"/>
  <c r="N64" i="9" s="1"/>
  <c r="J60" i="9"/>
  <c r="M60" i="9" s="1"/>
  <c r="O48" i="9"/>
  <c r="O44" i="9"/>
  <c r="O40" i="9"/>
  <c r="J36" i="9"/>
  <c r="M36" i="9" s="1"/>
  <c r="O24" i="9"/>
  <c r="O12" i="9"/>
  <c r="O31" i="9"/>
  <c r="J23" i="9"/>
  <c r="M23" i="9" s="1"/>
  <c r="O19" i="9"/>
  <c r="O11" i="9"/>
  <c r="J26" i="9"/>
  <c r="M26" i="9" s="1"/>
  <c r="J22" i="9"/>
  <c r="N22" i="9" s="1"/>
  <c r="O18" i="9"/>
  <c r="E229" i="9"/>
  <c r="E46" i="9"/>
  <c r="M95" i="9"/>
  <c r="J71" i="9"/>
  <c r="N71" i="9" s="1"/>
  <c r="N151" i="9"/>
  <c r="H323" i="9"/>
  <c r="H233" i="9"/>
  <c r="N267" i="9"/>
  <c r="O294" i="9"/>
  <c r="H358" i="9"/>
  <c r="H302" i="9"/>
  <c r="O337" i="9"/>
  <c r="O205" i="9"/>
  <c r="O327" i="9"/>
  <c r="O267" i="9"/>
  <c r="J65" i="9"/>
  <c r="N65" i="9" s="1"/>
  <c r="H298" i="9"/>
  <c r="J302" i="9"/>
  <c r="M302" i="9" s="1"/>
  <c r="H226" i="9"/>
  <c r="O226" i="9"/>
  <c r="J40" i="9"/>
  <c r="M40" i="9" s="1"/>
  <c r="O112" i="9"/>
  <c r="J68" i="9"/>
  <c r="N68" i="9" s="1"/>
  <c r="J324" i="9"/>
  <c r="M324" i="9" s="1"/>
  <c r="J332" i="9"/>
  <c r="M332" i="9" s="1"/>
  <c r="O113" i="9"/>
  <c r="J69" i="9"/>
  <c r="M69" i="9" s="1"/>
  <c r="J269" i="9"/>
  <c r="N269" i="9" s="1"/>
  <c r="N154" i="9"/>
  <c r="M129" i="9"/>
  <c r="J249" i="9"/>
  <c r="N249" i="9" s="1"/>
  <c r="O209" i="9"/>
  <c r="O130" i="9"/>
  <c r="J193" i="9"/>
  <c r="N193" i="9" s="1"/>
  <c r="O198" i="9"/>
  <c r="M74" i="9"/>
  <c r="O139" i="9"/>
  <c r="M109" i="9"/>
  <c r="H332" i="9"/>
  <c r="J348" i="9"/>
  <c r="N348" i="9" s="1"/>
  <c r="J70" i="9"/>
  <c r="M70" i="9" s="1"/>
  <c r="M154" i="9"/>
  <c r="J351" i="9"/>
  <c r="N351" i="9" s="1"/>
  <c r="H321" i="9"/>
  <c r="O109" i="9"/>
  <c r="O73" i="9"/>
  <c r="H273" i="9"/>
  <c r="J298" i="9"/>
  <c r="M298" i="9" s="1"/>
  <c r="H270" i="9"/>
  <c r="H306" i="9"/>
  <c r="O271" i="9"/>
  <c r="M267" i="9"/>
  <c r="J146" i="9"/>
  <c r="M146" i="9" s="1"/>
  <c r="J122" i="9"/>
  <c r="N122" i="9" s="1"/>
  <c r="O306" i="9"/>
  <c r="M58" i="9"/>
  <c r="O129" i="9"/>
  <c r="O286" i="9"/>
  <c r="J286" i="9"/>
  <c r="M286" i="9" s="1"/>
  <c r="J147" i="9"/>
  <c r="N147" i="9" s="1"/>
  <c r="O74" i="9"/>
  <c r="J247" i="9"/>
  <c r="N247" i="9" s="1"/>
  <c r="J257" i="9"/>
  <c r="M257" i="9" s="1"/>
  <c r="O60" i="9"/>
  <c r="N260" i="9"/>
  <c r="O268" i="9"/>
  <c r="J321" i="9"/>
  <c r="N321" i="9" s="1"/>
  <c r="N306" i="9"/>
  <c r="H267" i="9"/>
  <c r="N283" i="9"/>
  <c r="J211" i="9"/>
  <c r="M211" i="9" s="1"/>
  <c r="J310" i="9"/>
  <c r="N310" i="9" s="1"/>
  <c r="J44" i="9"/>
  <c r="M44" i="9" s="1"/>
  <c r="J218" i="9"/>
  <c r="M218" i="9" s="1"/>
  <c r="J24" i="9"/>
  <c r="N24" i="9" s="1"/>
  <c r="J158" i="9"/>
  <c r="N158" i="9" s="1"/>
  <c r="O215" i="9"/>
  <c r="H211" i="9"/>
  <c r="J271" i="9"/>
  <c r="M271" i="9" s="1"/>
  <c r="H257" i="9"/>
  <c r="K291" i="1"/>
  <c r="N291" i="1" s="1"/>
  <c r="P283" i="1"/>
  <c r="D283" i="1"/>
  <c r="E283" i="1" s="1"/>
  <c r="K283" i="1"/>
  <c r="N283" i="1" s="1"/>
  <c r="D255" i="1"/>
  <c r="E255" i="1" s="1"/>
  <c r="K97" i="1"/>
  <c r="N97" i="1" s="1"/>
  <c r="P255" i="1"/>
  <c r="K255" i="1"/>
  <c r="N255" i="1" s="1"/>
  <c r="K89" i="1"/>
  <c r="O89" i="1" s="1"/>
  <c r="S89" i="1" s="1"/>
  <c r="T89" i="1" s="1"/>
  <c r="Z89" i="1" s="1"/>
  <c r="AD89" i="1" s="1"/>
  <c r="D83" i="1"/>
  <c r="E83" i="1" s="1"/>
  <c r="P83" i="1"/>
  <c r="K83" i="1"/>
  <c r="N83" i="1" s="1"/>
  <c r="K176" i="1"/>
  <c r="O176" i="1" s="1"/>
  <c r="K132" i="1"/>
  <c r="N132" i="1" s="1"/>
  <c r="U176" i="1"/>
  <c r="AA176" i="1" s="1"/>
  <c r="AE176" i="1" s="1"/>
  <c r="D176" i="1"/>
  <c r="E176" i="1" s="1"/>
  <c r="P224" i="1"/>
  <c r="U224" i="1" s="1"/>
  <c r="AA224" i="1" s="1"/>
  <c r="AE224" i="1" s="1"/>
  <c r="K130" i="1"/>
  <c r="O130" i="1" s="1"/>
  <c r="P133" i="1"/>
  <c r="D133" i="1"/>
  <c r="E133" i="1" s="1"/>
  <c r="K133" i="1"/>
  <c r="N133" i="1" s="1"/>
  <c r="U132" i="1"/>
  <c r="AA132" i="1" s="1"/>
  <c r="AE132" i="1" s="1"/>
  <c r="U130" i="1"/>
  <c r="AA130" i="1" s="1"/>
  <c r="AE130" i="1" s="1"/>
  <c r="D130" i="1"/>
  <c r="E130" i="1" s="1"/>
  <c r="D132" i="1"/>
  <c r="E132" i="1" s="1"/>
  <c r="K96" i="1"/>
  <c r="O96" i="1" s="1"/>
  <c r="S96" i="1" s="1"/>
  <c r="T96" i="1" s="1"/>
  <c r="Z96" i="1" s="1"/>
  <c r="AD96" i="1" s="1"/>
  <c r="P131" i="1"/>
  <c r="P134" i="1"/>
  <c r="K63" i="1"/>
  <c r="O63" i="1" s="1"/>
  <c r="S63" i="1" s="1"/>
  <c r="T63" i="1" s="1"/>
  <c r="Z63" i="1" s="1"/>
  <c r="AD63" i="1" s="1"/>
  <c r="D131" i="1"/>
  <c r="E131" i="1" s="1"/>
  <c r="K131" i="1"/>
  <c r="N131" i="1" s="1"/>
  <c r="D134" i="1"/>
  <c r="E134" i="1" s="1"/>
  <c r="K134" i="1"/>
  <c r="N134" i="1" s="1"/>
  <c r="K261" i="1"/>
  <c r="O261" i="1" s="1"/>
  <c r="P190" i="1"/>
  <c r="U190" i="1" s="1"/>
  <c r="AA190" i="1" s="1"/>
  <c r="AE190" i="1" s="1"/>
  <c r="K32" i="1"/>
  <c r="O32" i="1" s="1"/>
  <c r="O61" i="1"/>
  <c r="S61" i="1" s="1"/>
  <c r="P61" i="1"/>
  <c r="U61" i="1" s="1"/>
  <c r="AA61" i="1" s="1"/>
  <c r="AE61" i="1" s="1"/>
  <c r="P53" i="1"/>
  <c r="U53" i="1" s="1"/>
  <c r="AA53" i="1" s="1"/>
  <c r="AE53" i="1" s="1"/>
  <c r="P191" i="1"/>
  <c r="U191" i="1" s="1"/>
  <c r="AA191" i="1" s="1"/>
  <c r="AE191" i="1" s="1"/>
  <c r="U174" i="1"/>
  <c r="AA174" i="1" s="1"/>
  <c r="AE174" i="1" s="1"/>
  <c r="P64" i="1"/>
  <c r="D64" i="1"/>
  <c r="E64" i="1" s="1"/>
  <c r="K64" i="1"/>
  <c r="O64" i="1" s="1"/>
  <c r="N41" i="1"/>
  <c r="D180" i="7"/>
  <c r="K44" i="1"/>
  <c r="O44" i="1" s="1"/>
  <c r="S44" i="1" s="1"/>
  <c r="T44" i="1" s="1"/>
  <c r="Z44" i="1" s="1"/>
  <c r="AD44" i="1" s="1"/>
  <c r="P74" i="1"/>
  <c r="U74" i="1" s="1"/>
  <c r="AA74" i="1" s="1"/>
  <c r="AE74" i="1" s="1"/>
  <c r="K193" i="1"/>
  <c r="O193" i="1" s="1"/>
  <c r="P155" i="1"/>
  <c r="T155" i="1" s="1"/>
  <c r="Z155" i="1" s="1"/>
  <c r="AD155" i="1" s="1"/>
  <c r="K174" i="1"/>
  <c r="O174" i="1" s="1"/>
  <c r="S174" i="1" s="1"/>
  <c r="T174" i="1" s="1"/>
  <c r="Z174" i="1" s="1"/>
  <c r="AD174" i="1" s="1"/>
  <c r="K148" i="1"/>
  <c r="O148" i="1" s="1"/>
  <c r="E246" i="9"/>
  <c r="Q246" i="9" s="1"/>
  <c r="X246" i="9" s="1"/>
  <c r="AB246" i="9" s="1"/>
  <c r="O224" i="1"/>
  <c r="S224" i="1" s="1"/>
  <c r="N224" i="1"/>
  <c r="C116" i="9"/>
  <c r="D116" i="9" s="1"/>
  <c r="E318" i="9"/>
  <c r="E197" i="9"/>
  <c r="K52" i="1"/>
  <c r="N52" i="1" s="1"/>
  <c r="P115" i="1"/>
  <c r="U115" i="1" s="1"/>
  <c r="AA115" i="1" s="1"/>
  <c r="AE115" i="1" s="1"/>
  <c r="O244" i="1"/>
  <c r="S244" i="1" s="1"/>
  <c r="K182" i="1"/>
  <c r="N182" i="1" s="1"/>
  <c r="C230" i="9"/>
  <c r="D230" i="9" s="1"/>
  <c r="P149" i="1"/>
  <c r="U149" i="1" s="1"/>
  <c r="AA149" i="1" s="1"/>
  <c r="AE149" i="1" s="1"/>
  <c r="K42" i="1"/>
  <c r="N42" i="1" s="1"/>
  <c r="P139" i="1"/>
  <c r="U139" i="1" s="1"/>
  <c r="AA139" i="1" s="1"/>
  <c r="AE139" i="1" s="1"/>
  <c r="C190" i="9"/>
  <c r="D190" i="9" s="1"/>
  <c r="D222" i="7"/>
  <c r="C289" i="9"/>
  <c r="D289" i="9" s="1"/>
  <c r="K43" i="1"/>
  <c r="N43" i="1" s="1"/>
  <c r="P175" i="1"/>
  <c r="U175" i="1" s="1"/>
  <c r="AA175" i="1" s="1"/>
  <c r="AE175" i="1" s="1"/>
  <c r="K113" i="1"/>
  <c r="O113" i="1" s="1"/>
  <c r="E168" i="9"/>
  <c r="E348" i="9"/>
  <c r="P244" i="1"/>
  <c r="U244" i="1" s="1"/>
  <c r="AA244" i="1" s="1"/>
  <c r="AE244" i="1" s="1"/>
  <c r="P72" i="1"/>
  <c r="U72" i="1" s="1"/>
  <c r="AA72" i="1" s="1"/>
  <c r="AE72" i="1" s="1"/>
  <c r="C123" i="9"/>
  <c r="D123" i="9" s="1"/>
  <c r="K173" i="1"/>
  <c r="N173" i="1" s="1"/>
  <c r="O211" i="1"/>
  <c r="S211" i="1" s="1"/>
  <c r="P43" i="1"/>
  <c r="U43" i="1" s="1"/>
  <c r="AA43" i="1" s="1"/>
  <c r="AE43" i="1" s="1"/>
  <c r="C159" i="9"/>
  <c r="D159" i="9" s="1"/>
  <c r="C153" i="9"/>
  <c r="D153" i="9" s="1"/>
  <c r="E57" i="9"/>
  <c r="N72" i="1"/>
  <c r="O72" i="1"/>
  <c r="P156" i="1"/>
  <c r="U156" i="1" s="1"/>
  <c r="AA156" i="1" s="1"/>
  <c r="AE156" i="1" s="1"/>
  <c r="K117" i="1"/>
  <c r="O117" i="1" s="1"/>
  <c r="P117" i="1"/>
  <c r="U117" i="1" s="1"/>
  <c r="AA117" i="1" s="1"/>
  <c r="AE117" i="1" s="1"/>
  <c r="O175" i="1"/>
  <c r="S175" i="1" s="1"/>
  <c r="D236" i="7"/>
  <c r="C74" i="9"/>
  <c r="D74" i="9" s="1"/>
  <c r="E56" i="9"/>
  <c r="D200" i="1"/>
  <c r="E200" i="1" s="1"/>
  <c r="D160" i="1"/>
  <c r="E160" i="1" s="1"/>
  <c r="E147" i="9"/>
  <c r="E343" i="9"/>
  <c r="E65" i="9"/>
  <c r="C360" i="9"/>
  <c r="D360" i="9" s="1"/>
  <c r="E41" i="9"/>
  <c r="K240" i="1"/>
  <c r="N240" i="1" s="1"/>
  <c r="D274" i="7"/>
  <c r="E82" i="9"/>
  <c r="E9" i="9"/>
  <c r="E20" i="9"/>
  <c r="D247" i="7"/>
  <c r="C87" i="9"/>
  <c r="D87" i="9" s="1"/>
  <c r="D238" i="7"/>
  <c r="C131" i="9"/>
  <c r="D131" i="9" s="1"/>
  <c r="E279" i="9"/>
  <c r="C349" i="9"/>
  <c r="D349" i="9" s="1"/>
  <c r="C221" i="9"/>
  <c r="D221" i="9" s="1"/>
  <c r="E245" i="9"/>
  <c r="R245" i="9" s="1"/>
  <c r="C327" i="9"/>
  <c r="D327" i="9" s="1"/>
  <c r="C280" i="9"/>
  <c r="D280" i="9" s="1"/>
  <c r="D184" i="7"/>
  <c r="D201" i="7"/>
  <c r="D174" i="7"/>
  <c r="E19" i="9"/>
  <c r="C300" i="9"/>
  <c r="D300" i="9" s="1"/>
  <c r="E50" i="9"/>
  <c r="C4" i="9"/>
  <c r="D4" i="9" s="1"/>
  <c r="C44" i="9"/>
  <c r="D44" i="9" s="1"/>
  <c r="C196" i="9"/>
  <c r="D196" i="9" s="1"/>
  <c r="E307" i="9"/>
  <c r="E254" i="9"/>
  <c r="C210" i="9"/>
  <c r="D210" i="9" s="1"/>
  <c r="C209" i="9"/>
  <c r="D209" i="9" s="1"/>
  <c r="C25" i="9"/>
  <c r="D25" i="9" s="1"/>
  <c r="C324" i="9"/>
  <c r="D324" i="9" s="1"/>
  <c r="E125" i="9"/>
  <c r="P41" i="1"/>
  <c r="U41" i="1" s="1"/>
  <c r="AA41" i="1" s="1"/>
  <c r="AE41" i="1" s="1"/>
  <c r="K147" i="1"/>
  <c r="O147" i="1" s="1"/>
  <c r="S147" i="1" s="1"/>
  <c r="T147" i="1" s="1"/>
  <c r="Z147" i="1" s="1"/>
  <c r="AD147" i="1" s="1"/>
  <c r="O190" i="1"/>
  <c r="R190" i="1" s="1"/>
  <c r="Y190" i="1" s="1"/>
  <c r="AC190" i="1" s="1"/>
  <c r="M186" i="9"/>
  <c r="M173" i="9"/>
  <c r="H204" i="9"/>
  <c r="H189" i="9"/>
  <c r="O168" i="9"/>
  <c r="M204" i="9"/>
  <c r="H193" i="9"/>
  <c r="N186" i="9"/>
  <c r="O231" i="9"/>
  <c r="H247" i="9"/>
  <c r="N129" i="9"/>
  <c r="N215" i="9"/>
  <c r="M222" i="9"/>
  <c r="O204" i="9"/>
  <c r="J105" i="9"/>
  <c r="M105" i="9" s="1"/>
  <c r="M113" i="9"/>
  <c r="O206" i="9"/>
  <c r="O234" i="9"/>
  <c r="J86" i="9"/>
  <c r="N86" i="9" s="1"/>
  <c r="J87" i="9"/>
  <c r="N87" i="9" s="1"/>
  <c r="N113" i="9"/>
  <c r="O102" i="9"/>
  <c r="O201" i="9"/>
  <c r="O186" i="9"/>
  <c r="J76" i="9"/>
  <c r="M76" i="9" s="1"/>
  <c r="J7" i="9"/>
  <c r="N7" i="9" s="1"/>
  <c r="O21" i="9"/>
  <c r="J18" i="9"/>
  <c r="M18" i="9" s="1"/>
  <c r="C251" i="9"/>
  <c r="D251" i="9" s="1"/>
  <c r="E78" i="9"/>
  <c r="C112" i="9"/>
  <c r="D112" i="9" s="1"/>
  <c r="D163" i="7"/>
  <c r="E330" i="9"/>
  <c r="C255" i="9"/>
  <c r="D255" i="9" s="1"/>
  <c r="D223" i="1"/>
  <c r="E223" i="1" s="1"/>
  <c r="C309" i="9"/>
  <c r="D309" i="9" s="1"/>
  <c r="D178" i="7"/>
  <c r="C225" i="9"/>
  <c r="D225" i="9" s="1"/>
  <c r="C214" i="9"/>
  <c r="D214" i="9" s="1"/>
  <c r="C199" i="9"/>
  <c r="D199" i="9" s="1"/>
  <c r="C257" i="9"/>
  <c r="D257" i="9" s="1"/>
  <c r="E293" i="9"/>
  <c r="C325" i="9"/>
  <c r="D325" i="9" s="1"/>
  <c r="C310" i="9"/>
  <c r="D310" i="9" s="1"/>
  <c r="E201" i="9"/>
  <c r="D272" i="7"/>
  <c r="C265" i="9"/>
  <c r="D265" i="9" s="1"/>
  <c r="C124" i="9"/>
  <c r="D124" i="9" s="1"/>
  <c r="E331" i="9"/>
  <c r="D193" i="1"/>
  <c r="E193" i="1" s="1"/>
  <c r="E312" i="9"/>
  <c r="D210" i="7"/>
  <c r="E30" i="9"/>
  <c r="D226" i="7"/>
  <c r="C254" i="9"/>
  <c r="D254" i="9" s="1"/>
  <c r="E6" i="9"/>
  <c r="E180" i="9"/>
  <c r="D250" i="7"/>
  <c r="E315" i="9"/>
  <c r="C133" i="9"/>
  <c r="D133" i="9" s="1"/>
  <c r="E70" i="9"/>
  <c r="E7" i="9"/>
  <c r="D74" i="1"/>
  <c r="E74" i="1" s="1"/>
  <c r="C338" i="9"/>
  <c r="D338" i="9" s="1"/>
  <c r="C211" i="9"/>
  <c r="D211" i="9" s="1"/>
  <c r="C195" i="9"/>
  <c r="D195" i="9" s="1"/>
  <c r="E166" i="9"/>
  <c r="T166" i="9" s="1"/>
  <c r="Z166" i="9" s="1"/>
  <c r="AD166" i="9" s="1"/>
  <c r="C127" i="9"/>
  <c r="D127" i="9" s="1"/>
  <c r="E291" i="9"/>
  <c r="D212" i="7"/>
  <c r="E189" i="9"/>
  <c r="E269" i="9"/>
  <c r="C118" i="9"/>
  <c r="D118" i="9" s="1"/>
  <c r="E171" i="9"/>
  <c r="C241" i="9"/>
  <c r="D241" i="9" s="1"/>
  <c r="E167" i="9"/>
  <c r="T167" i="9" s="1"/>
  <c r="Z167" i="9" s="1"/>
  <c r="AD167" i="9" s="1"/>
  <c r="C139" i="9"/>
  <c r="D139" i="9" s="1"/>
  <c r="E344" i="9"/>
  <c r="C146" i="9"/>
  <c r="D146" i="9" s="1"/>
  <c r="E93" i="9"/>
  <c r="C137" i="9"/>
  <c r="D137" i="9" s="1"/>
  <c r="D263" i="7"/>
  <c r="C239" i="9"/>
  <c r="D239" i="9" s="1"/>
  <c r="D11" i="1"/>
  <c r="E11" i="1" s="1"/>
  <c r="E8" i="9"/>
  <c r="E39" i="9"/>
  <c r="E28" i="9"/>
  <c r="E114" i="9"/>
  <c r="C337" i="9"/>
  <c r="D337" i="9" s="1"/>
  <c r="E44" i="9"/>
  <c r="C64" i="9"/>
  <c r="D64" i="9" s="1"/>
  <c r="E29" i="9"/>
  <c r="E266" i="9"/>
  <c r="C185" i="9"/>
  <c r="D185" i="9" s="1"/>
  <c r="C301" i="9"/>
  <c r="D301" i="9" s="1"/>
  <c r="C120" i="9"/>
  <c r="D120" i="9" s="1"/>
  <c r="E127" i="9"/>
  <c r="E3" i="9"/>
  <c r="E287" i="9"/>
  <c r="C99" i="9"/>
  <c r="D99" i="9" s="1"/>
  <c r="D182" i="7"/>
  <c r="E319" i="9"/>
  <c r="C178" i="9"/>
  <c r="D178" i="9" s="1"/>
  <c r="E239" i="9"/>
  <c r="C172" i="9"/>
  <c r="D172" i="9" s="1"/>
  <c r="E275" i="9"/>
  <c r="E193" i="9"/>
  <c r="E43" i="9"/>
  <c r="E118" i="9"/>
  <c r="E262" i="9"/>
  <c r="Q262" i="9" s="1"/>
  <c r="X262" i="9" s="1"/>
  <c r="AB262" i="9" s="1"/>
  <c r="E91" i="9"/>
  <c r="D199" i="7"/>
  <c r="C276" i="9"/>
  <c r="D276" i="9" s="1"/>
  <c r="C41" i="9"/>
  <c r="D41" i="9" s="1"/>
  <c r="C80" i="9"/>
  <c r="D80" i="9" s="1"/>
  <c r="D183" i="7"/>
  <c r="E61" i="9"/>
  <c r="D176" i="7"/>
  <c r="E299" i="9"/>
  <c r="E286" i="9"/>
  <c r="D97" i="1"/>
  <c r="E97" i="1" s="1"/>
  <c r="E206" i="9"/>
  <c r="E64" i="9"/>
  <c r="E139" i="9"/>
  <c r="C244" i="9"/>
  <c r="D244" i="9" s="1"/>
  <c r="E146" i="9"/>
  <c r="T146" i="9" s="1"/>
  <c r="Z146" i="9" s="1"/>
  <c r="AD146" i="9" s="1"/>
  <c r="E158" i="9"/>
  <c r="D292" i="7"/>
  <c r="C143" i="9"/>
  <c r="D143" i="9" s="1"/>
  <c r="D41" i="1"/>
  <c r="E41" i="1" s="1"/>
  <c r="C307" i="9"/>
  <c r="D307" i="9" s="1"/>
  <c r="D170" i="7"/>
  <c r="C273" i="9"/>
  <c r="D273" i="9" s="1"/>
  <c r="D269" i="7"/>
  <c r="E234" i="9"/>
  <c r="C132" i="9"/>
  <c r="D132" i="9" s="1"/>
  <c r="D260" i="7"/>
  <c r="E109" i="9"/>
  <c r="E225" i="9"/>
  <c r="E85" i="9"/>
  <c r="D214" i="7"/>
  <c r="D172" i="7"/>
  <c r="C201" i="9"/>
  <c r="D201" i="9" s="1"/>
  <c r="E83" i="9"/>
  <c r="E126" i="9"/>
  <c r="E211" i="9"/>
  <c r="D69" i="1"/>
  <c r="E69" i="1" s="1"/>
  <c r="C66" i="9"/>
  <c r="D66" i="9" s="1"/>
  <c r="C39" i="9"/>
  <c r="D39" i="9" s="1"/>
  <c r="C170" i="9"/>
  <c r="D170" i="9" s="1"/>
  <c r="D266" i="7"/>
  <c r="E257" i="9"/>
  <c r="T257" i="9" s="1"/>
  <c r="Z257" i="9" s="1"/>
  <c r="AD257" i="9" s="1"/>
  <c r="C140" i="9"/>
  <c r="D140" i="9" s="1"/>
  <c r="C148" i="9"/>
  <c r="D148" i="9" s="1"/>
  <c r="E115" i="9"/>
  <c r="E124" i="9"/>
  <c r="D155" i="1"/>
  <c r="E155" i="1" s="1"/>
  <c r="C24" i="9"/>
  <c r="D24" i="9" s="1"/>
  <c r="C260" i="9"/>
  <c r="D260" i="9" s="1"/>
  <c r="D283" i="7"/>
  <c r="C323" i="9"/>
  <c r="D323" i="9" s="1"/>
  <c r="D255" i="7"/>
  <c r="C173" i="9"/>
  <c r="D173" i="9" s="1"/>
  <c r="D189" i="7"/>
  <c r="C314" i="9"/>
  <c r="D314" i="9" s="1"/>
  <c r="E117" i="9"/>
  <c r="C150" i="9"/>
  <c r="D150" i="9" s="1"/>
  <c r="C181" i="9"/>
  <c r="D181" i="9" s="1"/>
  <c r="E112" i="9"/>
  <c r="C94" i="9"/>
  <c r="D94" i="9" s="1"/>
  <c r="C134" i="9"/>
  <c r="D134" i="9" s="1"/>
  <c r="E153" i="9"/>
  <c r="E72" i="9"/>
  <c r="E272" i="9"/>
  <c r="D219" i="7"/>
  <c r="D113" i="1"/>
  <c r="E113" i="1" s="1"/>
  <c r="C203" i="9"/>
  <c r="D203" i="9" s="1"/>
  <c r="E121" i="9"/>
  <c r="E123" i="9"/>
  <c r="C316" i="9"/>
  <c r="D316" i="9" s="1"/>
  <c r="E199" i="9"/>
  <c r="E255" i="9"/>
  <c r="E329" i="9"/>
  <c r="C11" i="9"/>
  <c r="D11" i="9" s="1"/>
  <c r="E292" i="9"/>
  <c r="D224" i="1"/>
  <c r="E224" i="1" s="1"/>
  <c r="C101" i="9"/>
  <c r="D101" i="9" s="1"/>
  <c r="C278" i="9"/>
  <c r="D278" i="9" s="1"/>
  <c r="C233" i="9"/>
  <c r="D233" i="9" s="1"/>
  <c r="E230" i="9"/>
  <c r="C166" i="9"/>
  <c r="D166" i="9" s="1"/>
  <c r="E110" i="9"/>
  <c r="D62" i="1"/>
  <c r="E62" i="1" s="1"/>
  <c r="C126" i="9"/>
  <c r="D126" i="9" s="1"/>
  <c r="E256" i="9"/>
  <c r="E129" i="9"/>
  <c r="C274" i="9"/>
  <c r="D274" i="9" s="1"/>
  <c r="E185" i="9"/>
  <c r="C331" i="9"/>
  <c r="D331" i="9" s="1"/>
  <c r="D237" i="7"/>
  <c r="D232" i="7"/>
  <c r="C204" i="9"/>
  <c r="D204" i="9" s="1"/>
  <c r="E87" i="9"/>
  <c r="C62" i="9"/>
  <c r="D62" i="9" s="1"/>
  <c r="C256" i="9"/>
  <c r="D256" i="9" s="1"/>
  <c r="D181" i="7"/>
  <c r="E214" i="9"/>
  <c r="E138" i="9"/>
  <c r="T138" i="9" s="1"/>
  <c r="Z138" i="9" s="1"/>
  <c r="AD138" i="9" s="1"/>
  <c r="D72" i="1"/>
  <c r="E72" i="1" s="1"/>
  <c r="E67" i="9"/>
  <c r="C333" i="9"/>
  <c r="D333" i="9" s="1"/>
  <c r="E173" i="9"/>
  <c r="E60" i="9"/>
  <c r="E111" i="9"/>
  <c r="C177" i="9"/>
  <c r="D177" i="9" s="1"/>
  <c r="C224" i="9"/>
  <c r="D224" i="9" s="1"/>
  <c r="C235" i="9"/>
  <c r="D235" i="9" s="1"/>
  <c r="C164" i="9"/>
  <c r="D164" i="9" s="1"/>
  <c r="D190" i="7"/>
  <c r="C136" i="9"/>
  <c r="D136" i="9" s="1"/>
  <c r="E15" i="9"/>
  <c r="E169" i="9"/>
  <c r="E259" i="9"/>
  <c r="D291" i="7"/>
  <c r="C16" i="9"/>
  <c r="D16" i="9" s="1"/>
  <c r="C284" i="9"/>
  <c r="D284" i="9" s="1"/>
  <c r="D166" i="7"/>
  <c r="C308" i="9"/>
  <c r="D308" i="9" s="1"/>
  <c r="E346" i="9"/>
  <c r="E155" i="9"/>
  <c r="E170" i="9"/>
  <c r="E37" i="9"/>
  <c r="E164" i="9"/>
  <c r="D117" i="1"/>
  <c r="E117" i="1" s="1"/>
  <c r="C142" i="9"/>
  <c r="D142" i="9" s="1"/>
  <c r="E210" i="9"/>
  <c r="E63" i="9"/>
  <c r="C279" i="9"/>
  <c r="D279" i="9" s="1"/>
  <c r="D259" i="7"/>
  <c r="E352" i="9"/>
  <c r="E32" i="9"/>
  <c r="E148" i="9"/>
  <c r="E349" i="9"/>
  <c r="C184" i="9"/>
  <c r="D184" i="9" s="1"/>
  <c r="C357" i="9"/>
  <c r="D357" i="9" s="1"/>
  <c r="E23" i="9"/>
  <c r="C47" i="9"/>
  <c r="D47" i="9" s="1"/>
  <c r="E144" i="9"/>
  <c r="D173" i="7"/>
  <c r="D267" i="7"/>
  <c r="C156" i="9"/>
  <c r="D156" i="9" s="1"/>
  <c r="C320" i="9"/>
  <c r="D320" i="9" s="1"/>
  <c r="D190" i="1"/>
  <c r="E190" i="1" s="1"/>
  <c r="D115" i="1"/>
  <c r="E115" i="1" s="1"/>
  <c r="E137" i="9"/>
  <c r="C253" i="9"/>
  <c r="D253" i="9" s="1"/>
  <c r="C109" i="9"/>
  <c r="D109" i="9" s="1"/>
  <c r="D204" i="7"/>
  <c r="E81" i="9"/>
  <c r="C32" i="9"/>
  <c r="D32" i="9" s="1"/>
  <c r="C167" i="9"/>
  <c r="D167" i="9" s="1"/>
  <c r="E163" i="9"/>
  <c r="D10" i="1"/>
  <c r="E10" i="1" s="1"/>
  <c r="D215" i="7"/>
  <c r="C52" i="9"/>
  <c r="D52" i="9" s="1"/>
  <c r="E194" i="9"/>
  <c r="S194" i="9" s="1"/>
  <c r="Y194" i="9" s="1"/>
  <c r="AC194" i="9" s="1"/>
  <c r="D244" i="1"/>
  <c r="E244" i="1" s="1"/>
  <c r="C105" i="9"/>
  <c r="D105" i="9" s="1"/>
  <c r="C319" i="9"/>
  <c r="D319" i="9" s="1"/>
  <c r="C48" i="9"/>
  <c r="D48" i="9" s="1"/>
  <c r="C176" i="9"/>
  <c r="D176" i="9" s="1"/>
  <c r="D233" i="7"/>
  <c r="C293" i="9"/>
  <c r="D293" i="9" s="1"/>
  <c r="D251" i="7"/>
  <c r="C240" i="9"/>
  <c r="D240" i="9" s="1"/>
  <c r="D193" i="7"/>
  <c r="D42" i="1"/>
  <c r="E42" i="1" s="1"/>
  <c r="E68" i="9"/>
  <c r="E181" i="9"/>
  <c r="D40" i="1"/>
  <c r="E40" i="1" s="1"/>
  <c r="E31" i="9"/>
  <c r="E235" i="9"/>
  <c r="E322" i="9"/>
  <c r="C18" i="9"/>
  <c r="D18" i="9" s="1"/>
  <c r="C335" i="9"/>
  <c r="D335" i="9" s="1"/>
  <c r="D257" i="7"/>
  <c r="C312" i="9"/>
  <c r="D312" i="9" s="1"/>
  <c r="E176" i="9"/>
  <c r="E236" i="9"/>
  <c r="D286" i="7"/>
  <c r="C346" i="9"/>
  <c r="D346" i="9" s="1"/>
  <c r="E140" i="9"/>
  <c r="C183" i="9"/>
  <c r="D183" i="9" s="1"/>
  <c r="E150" i="9"/>
  <c r="C110" i="9"/>
  <c r="D110" i="9" s="1"/>
  <c r="C321" i="9"/>
  <c r="D321" i="9" s="1"/>
  <c r="D211" i="7"/>
  <c r="C85" i="9"/>
  <c r="D85" i="9" s="1"/>
  <c r="D156" i="1"/>
  <c r="E156" i="1" s="1"/>
  <c r="D265" i="7"/>
  <c r="C84" i="9"/>
  <c r="D84" i="9" s="1"/>
  <c r="D164" i="7"/>
  <c r="C347" i="9"/>
  <c r="D347" i="9" s="1"/>
  <c r="C12" i="9"/>
  <c r="D12" i="9" s="1"/>
  <c r="C232" i="9"/>
  <c r="D232" i="9" s="1"/>
  <c r="E42" i="9"/>
  <c r="E316" i="9"/>
  <c r="S316" i="9" s="1"/>
  <c r="Y316" i="9" s="1"/>
  <c r="AC316" i="9" s="1"/>
  <c r="E77" i="9"/>
  <c r="D207" i="7"/>
  <c r="C229" i="9"/>
  <c r="D229" i="9" s="1"/>
  <c r="E290" i="9"/>
  <c r="S290" i="9" s="1"/>
  <c r="Y290" i="9" s="1"/>
  <c r="AC290" i="9" s="1"/>
  <c r="C149" i="9"/>
  <c r="D149" i="9" s="1"/>
  <c r="C145" i="9"/>
  <c r="D145" i="9" s="1"/>
  <c r="C207" i="9"/>
  <c r="D207" i="9" s="1"/>
  <c r="E360" i="9"/>
  <c r="E342" i="9"/>
  <c r="C299" i="9"/>
  <c r="D299" i="9" s="1"/>
  <c r="E133" i="9"/>
  <c r="C60" i="9"/>
  <c r="D60" i="9" s="1"/>
  <c r="E47" i="9"/>
  <c r="R47" i="9" s="1"/>
  <c r="D54" i="1"/>
  <c r="E54" i="1" s="1"/>
  <c r="C213" i="9"/>
  <c r="D213" i="9" s="1"/>
  <c r="D276" i="7"/>
  <c r="D290" i="7"/>
  <c r="E337" i="9"/>
  <c r="C67" i="9"/>
  <c r="D67" i="9" s="1"/>
  <c r="C191" i="9"/>
  <c r="D191" i="9" s="1"/>
  <c r="D165" i="7"/>
  <c r="C345" i="9"/>
  <c r="D345" i="9" s="1"/>
  <c r="C30" i="9"/>
  <c r="D30" i="9" s="1"/>
  <c r="E175" i="9"/>
  <c r="E353" i="9"/>
  <c r="C245" i="9"/>
  <c r="D245" i="9" s="1"/>
  <c r="E224" i="9"/>
  <c r="E54" i="9"/>
  <c r="D208" i="7"/>
  <c r="C259" i="9"/>
  <c r="D259" i="9" s="1"/>
  <c r="C205" i="9"/>
  <c r="D205" i="9" s="1"/>
  <c r="C171" i="9"/>
  <c r="D171" i="9" s="1"/>
  <c r="D202" i="7"/>
  <c r="D182" i="1"/>
  <c r="E182" i="1" s="1"/>
  <c r="E220" i="9"/>
  <c r="R220" i="9" s="1"/>
  <c r="C194" i="9"/>
  <c r="D194" i="9" s="1"/>
  <c r="E36" i="9"/>
  <c r="C217" i="9"/>
  <c r="D217" i="9" s="1"/>
  <c r="D197" i="7"/>
  <c r="C340" i="9"/>
  <c r="D340" i="9" s="1"/>
  <c r="E172" i="9"/>
  <c r="C263" i="9"/>
  <c r="D263" i="9" s="1"/>
  <c r="C287" i="9"/>
  <c r="D287" i="9" s="1"/>
  <c r="C76" i="9"/>
  <c r="D76" i="9" s="1"/>
  <c r="E233" i="9"/>
  <c r="C228" i="9"/>
  <c r="D228" i="9" s="1"/>
  <c r="D33" i="1"/>
  <c r="E33" i="1" s="1"/>
  <c r="C100" i="9"/>
  <c r="D100" i="9" s="1"/>
  <c r="C147" i="9"/>
  <c r="D147" i="9" s="1"/>
  <c r="E80" i="9"/>
  <c r="D241" i="7"/>
  <c r="D245" i="1"/>
  <c r="E245" i="1" s="1"/>
  <c r="C162" i="9"/>
  <c r="D162" i="9" s="1"/>
  <c r="C163" i="9"/>
  <c r="D163" i="9" s="1"/>
  <c r="E304" i="9"/>
  <c r="E198" i="9"/>
  <c r="D253" i="7"/>
  <c r="E182" i="9"/>
  <c r="C73" i="9"/>
  <c r="D73" i="9" s="1"/>
  <c r="E351" i="9"/>
  <c r="C56" i="9"/>
  <c r="D56" i="9" s="1"/>
  <c r="E59" i="9"/>
  <c r="E232" i="9"/>
  <c r="C304" i="9"/>
  <c r="D304" i="9" s="1"/>
  <c r="E66" i="9"/>
  <c r="C22" i="9"/>
  <c r="D22" i="9" s="1"/>
  <c r="E196" i="9"/>
  <c r="C294" i="9"/>
  <c r="D294" i="9" s="1"/>
  <c r="E223" i="9"/>
  <c r="E4" i="9"/>
  <c r="E325" i="9"/>
  <c r="E35" i="9"/>
  <c r="C303" i="9"/>
  <c r="D303" i="9" s="1"/>
  <c r="E222" i="9"/>
  <c r="C122" i="9"/>
  <c r="D122" i="9" s="1"/>
  <c r="E5" i="9"/>
  <c r="E216" i="9"/>
  <c r="E100" i="9"/>
  <c r="E130" i="9"/>
  <c r="D258" i="7"/>
  <c r="D284" i="7"/>
  <c r="E51" i="9"/>
  <c r="T51" i="9" s="1"/>
  <c r="Z51" i="9" s="1"/>
  <c r="AD51" i="9" s="1"/>
  <c r="E128" i="9"/>
  <c r="E362" i="9"/>
  <c r="D223" i="7"/>
  <c r="E250" i="9"/>
  <c r="C68" i="9"/>
  <c r="D68" i="9" s="1"/>
  <c r="E305" i="9"/>
  <c r="C130" i="9"/>
  <c r="D130" i="9" s="1"/>
  <c r="E161" i="9"/>
  <c r="E253" i="9"/>
  <c r="C270" i="9"/>
  <c r="D270" i="9" s="1"/>
  <c r="E320" i="9"/>
  <c r="E108" i="9"/>
  <c r="D225" i="7"/>
  <c r="C330" i="9"/>
  <c r="D330" i="9" s="1"/>
  <c r="E186" i="9"/>
  <c r="C38" i="9"/>
  <c r="D38" i="9" s="1"/>
  <c r="C315" i="9"/>
  <c r="D315" i="9" s="1"/>
  <c r="C252" i="9"/>
  <c r="D252" i="9" s="1"/>
  <c r="D229" i="7"/>
  <c r="D218" i="7"/>
  <c r="C141" i="9"/>
  <c r="D141" i="9" s="1"/>
  <c r="C128" i="9"/>
  <c r="D128" i="9" s="1"/>
  <c r="D245" i="7"/>
  <c r="C152" i="9"/>
  <c r="D152" i="9" s="1"/>
  <c r="D280" i="7"/>
  <c r="E267" i="9"/>
  <c r="E33" i="9"/>
  <c r="C72" i="9"/>
  <c r="D72" i="9" s="1"/>
  <c r="C295" i="9"/>
  <c r="D295" i="9" s="1"/>
  <c r="D168" i="7"/>
  <c r="D240" i="7"/>
  <c r="D275" i="7"/>
  <c r="D268" i="7"/>
  <c r="C88" i="9"/>
  <c r="D88" i="9" s="1"/>
  <c r="C15" i="9"/>
  <c r="D15" i="9" s="1"/>
  <c r="E88" i="9"/>
  <c r="D89" i="1"/>
  <c r="E89" i="1" s="1"/>
  <c r="C329" i="9"/>
  <c r="D329" i="9" s="1"/>
  <c r="D148" i="1"/>
  <c r="E148" i="1" s="1"/>
  <c r="E277" i="9"/>
  <c r="C243" i="9"/>
  <c r="D243" i="9" s="1"/>
  <c r="D96" i="1"/>
  <c r="E96" i="1" s="1"/>
  <c r="E238" i="9"/>
  <c r="D32" i="1"/>
  <c r="E32" i="1" s="1"/>
  <c r="D203" i="7"/>
  <c r="E263" i="9"/>
  <c r="E103" i="9"/>
  <c r="D217" i="7"/>
  <c r="E247" i="9"/>
  <c r="C297" i="9"/>
  <c r="D297" i="9" s="1"/>
  <c r="C305" i="9"/>
  <c r="D305" i="9" s="1"/>
  <c r="D149" i="1"/>
  <c r="E149" i="1" s="1"/>
  <c r="E332" i="9"/>
  <c r="S332" i="9" s="1"/>
  <c r="Y332" i="9" s="1"/>
  <c r="AC332" i="9" s="1"/>
  <c r="C23" i="9"/>
  <c r="D23" i="9" s="1"/>
  <c r="D196" i="7"/>
  <c r="E336" i="9"/>
  <c r="S336" i="9" s="1"/>
  <c r="Y336" i="9" s="1"/>
  <c r="AC336" i="9" s="1"/>
  <c r="E350" i="9"/>
  <c r="C77" i="9"/>
  <c r="D77" i="9" s="1"/>
  <c r="E205" i="9"/>
  <c r="C352" i="9"/>
  <c r="D352" i="9" s="1"/>
  <c r="C102" i="9"/>
  <c r="D102" i="9" s="1"/>
  <c r="D139" i="1"/>
  <c r="E139" i="1" s="1"/>
  <c r="C193" i="9"/>
  <c r="D193" i="9" s="1"/>
  <c r="E271" i="9"/>
  <c r="E260" i="9"/>
  <c r="C348" i="9"/>
  <c r="D348" i="9" s="1"/>
  <c r="C242" i="9"/>
  <c r="D242" i="9" s="1"/>
  <c r="E178" i="9"/>
  <c r="E22" i="9"/>
  <c r="E97" i="9"/>
  <c r="D187" i="7"/>
  <c r="C180" i="9"/>
  <c r="D180" i="9" s="1"/>
  <c r="E11" i="9"/>
  <c r="C20" i="9"/>
  <c r="D20" i="9" s="1"/>
  <c r="C275" i="9"/>
  <c r="D275" i="9" s="1"/>
  <c r="E106" i="9"/>
  <c r="E310" i="9"/>
  <c r="S310" i="9" s="1"/>
  <c r="Y310" i="9" s="1"/>
  <c r="AC310" i="9" s="1"/>
  <c r="C114" i="9"/>
  <c r="D114" i="9" s="1"/>
  <c r="E13" i="9"/>
  <c r="C311" i="9"/>
  <c r="D311" i="9" s="1"/>
  <c r="C237" i="9"/>
  <c r="D237" i="9" s="1"/>
  <c r="C61" i="9"/>
  <c r="D61" i="9" s="1"/>
  <c r="E145" i="9"/>
  <c r="R145" i="9" s="1"/>
  <c r="D53" i="1"/>
  <c r="E53" i="1" s="1"/>
  <c r="C223" i="9"/>
  <c r="D223" i="9" s="1"/>
  <c r="D235" i="7"/>
  <c r="E162" i="9"/>
  <c r="E359" i="9"/>
  <c r="E16" i="9"/>
  <c r="E69" i="9"/>
  <c r="C13" i="9"/>
  <c r="D13" i="9" s="1"/>
  <c r="C356" i="9"/>
  <c r="D356" i="9" s="1"/>
  <c r="E317" i="9"/>
  <c r="C107" i="9"/>
  <c r="D107" i="9" s="1"/>
  <c r="E231" i="9"/>
  <c r="E334" i="9"/>
  <c r="E288" i="9"/>
  <c r="E48" i="9"/>
  <c r="D239" i="7"/>
  <c r="D256" i="7"/>
  <c r="D244" i="7"/>
  <c r="C292" i="9"/>
  <c r="D292" i="9" s="1"/>
  <c r="E265" i="9"/>
  <c r="E34" i="9"/>
  <c r="E188" i="9"/>
  <c r="E347" i="9"/>
  <c r="C326" i="9"/>
  <c r="D326" i="9" s="1"/>
  <c r="D277" i="7"/>
  <c r="D9" i="1"/>
  <c r="E9" i="1" s="1"/>
  <c r="D279" i="7"/>
  <c r="D225" i="1"/>
  <c r="E225" i="1" s="1"/>
  <c r="C19" i="9"/>
  <c r="D19" i="9" s="1"/>
  <c r="E184" i="9"/>
  <c r="C81" i="9"/>
  <c r="D81" i="9" s="1"/>
  <c r="D82" i="1"/>
  <c r="E82" i="1" s="1"/>
  <c r="D195" i="7"/>
  <c r="C7" i="9"/>
  <c r="D7" i="9" s="1"/>
  <c r="C317" i="9"/>
  <c r="D317" i="9" s="1"/>
  <c r="D192" i="7"/>
  <c r="E297" i="9"/>
  <c r="C262" i="9"/>
  <c r="D262" i="9" s="1"/>
  <c r="C286" i="9"/>
  <c r="D286" i="9" s="1"/>
  <c r="E314" i="9"/>
  <c r="S314" i="9" s="1"/>
  <c r="Y314" i="9" s="1"/>
  <c r="AC314" i="9" s="1"/>
  <c r="E151" i="9"/>
  <c r="C71" i="9"/>
  <c r="D71" i="9" s="1"/>
  <c r="D44" i="1"/>
  <c r="E44" i="1" s="1"/>
  <c r="E264" i="9"/>
  <c r="R264" i="9" s="1"/>
  <c r="C58" i="9"/>
  <c r="D58" i="9" s="1"/>
  <c r="C267" i="9"/>
  <c r="D267" i="9" s="1"/>
  <c r="C192" i="9"/>
  <c r="D192" i="9" s="1"/>
  <c r="E101" i="9"/>
  <c r="E132" i="9"/>
  <c r="E278" i="9"/>
  <c r="C188" i="9"/>
  <c r="D188" i="9" s="1"/>
  <c r="C215" i="9"/>
  <c r="D215" i="9" s="1"/>
  <c r="E252" i="9"/>
  <c r="S252" i="9" s="1"/>
  <c r="Y252" i="9" s="1"/>
  <c r="AC252" i="9" s="1"/>
  <c r="E355" i="9"/>
  <c r="E284" i="9"/>
  <c r="E86" i="9"/>
  <c r="E248" i="9"/>
  <c r="S248" i="9" s="1"/>
  <c r="Y248" i="9" s="1"/>
  <c r="AC248" i="9" s="1"/>
  <c r="E301" i="9"/>
  <c r="T301" i="9" s="1"/>
  <c r="Z301" i="9" s="1"/>
  <c r="AD301" i="9" s="1"/>
  <c r="C21" i="9"/>
  <c r="D21" i="9" s="1"/>
  <c r="C42" i="9"/>
  <c r="D42" i="9" s="1"/>
  <c r="E340" i="9"/>
  <c r="Q340" i="9" s="1"/>
  <c r="X340" i="9" s="1"/>
  <c r="AB340" i="9" s="1"/>
  <c r="D43" i="1"/>
  <c r="E43" i="1" s="1"/>
  <c r="E96" i="9"/>
  <c r="E289" i="9"/>
  <c r="E94" i="9"/>
  <c r="D34" i="1"/>
  <c r="E34" i="1" s="1"/>
  <c r="D154" i="1"/>
  <c r="E154" i="1" s="1"/>
  <c r="E102" i="9"/>
  <c r="E345" i="9"/>
  <c r="C336" i="9"/>
  <c r="D336" i="9" s="1"/>
  <c r="D188" i="7"/>
  <c r="C98" i="9"/>
  <c r="D98" i="9" s="1"/>
  <c r="C5" i="9"/>
  <c r="D5" i="9" s="1"/>
  <c r="E119" i="9"/>
  <c r="E283" i="9"/>
  <c r="E221" i="9"/>
  <c r="T221" i="9" s="1"/>
  <c r="Z221" i="9" s="1"/>
  <c r="AD221" i="9" s="1"/>
  <c r="C3" i="9"/>
  <c r="D3" i="9" s="1"/>
  <c r="D175" i="7"/>
  <c r="E357" i="9"/>
  <c r="S357" i="9" s="1"/>
  <c r="Y357" i="9" s="1"/>
  <c r="AC357" i="9" s="1"/>
  <c r="E135" i="9"/>
  <c r="D116" i="1"/>
  <c r="E116" i="1" s="1"/>
  <c r="C322" i="9"/>
  <c r="D322" i="9" s="1"/>
  <c r="E326" i="9"/>
  <c r="C269" i="9"/>
  <c r="D269" i="9" s="1"/>
  <c r="C182" i="9"/>
  <c r="D182" i="9" s="1"/>
  <c r="C266" i="9"/>
  <c r="D266" i="9" s="1"/>
  <c r="E52" i="9"/>
  <c r="C342" i="9"/>
  <c r="D342" i="9" s="1"/>
  <c r="D200" i="7"/>
  <c r="D52" i="1"/>
  <c r="E52" i="1" s="1"/>
  <c r="E306" i="9"/>
  <c r="C282" i="9"/>
  <c r="D282" i="9" s="1"/>
  <c r="C261" i="9"/>
  <c r="D261" i="9" s="1"/>
  <c r="E183" i="9"/>
  <c r="C111" i="9"/>
  <c r="D111" i="9" s="1"/>
  <c r="E76" i="9"/>
  <c r="C302" i="9"/>
  <c r="D302" i="9" s="1"/>
  <c r="E244" i="9"/>
  <c r="S244" i="9" s="1"/>
  <c r="Y244" i="9" s="1"/>
  <c r="AC244" i="9" s="1"/>
  <c r="C113" i="9"/>
  <c r="D113" i="9" s="1"/>
  <c r="E24" i="9"/>
  <c r="E261" i="9"/>
  <c r="C198" i="9"/>
  <c r="D198" i="9" s="1"/>
  <c r="C37" i="9"/>
  <c r="D37" i="9" s="1"/>
  <c r="D218" i="1"/>
  <c r="E218" i="1" s="1"/>
  <c r="C212" i="9"/>
  <c r="D212" i="9" s="1"/>
  <c r="D252" i="7"/>
  <c r="C200" i="9"/>
  <c r="D200" i="9" s="1"/>
  <c r="C82" i="9"/>
  <c r="D82" i="9" s="1"/>
  <c r="D227" i="7"/>
  <c r="C106" i="9"/>
  <c r="D106" i="9" s="1"/>
  <c r="C95" i="9"/>
  <c r="D95" i="9" s="1"/>
  <c r="D114" i="1"/>
  <c r="E114" i="1" s="1"/>
  <c r="C161" i="9"/>
  <c r="D161" i="9" s="1"/>
  <c r="C135" i="9"/>
  <c r="D135" i="9" s="1"/>
  <c r="D213" i="7"/>
  <c r="C97" i="9"/>
  <c r="D97" i="9" s="1"/>
  <c r="E53" i="9"/>
  <c r="E49" i="9"/>
  <c r="E62" i="9"/>
  <c r="C281" i="9"/>
  <c r="D281" i="9" s="1"/>
  <c r="C354" i="9"/>
  <c r="D354" i="9" s="1"/>
  <c r="C208" i="9"/>
  <c r="D208" i="9" s="1"/>
  <c r="D194" i="7"/>
  <c r="C90" i="9"/>
  <c r="D90" i="9" s="1"/>
  <c r="E356" i="9"/>
  <c r="E141" i="9"/>
  <c r="D221" i="7"/>
  <c r="C63" i="9"/>
  <c r="D63" i="9" s="1"/>
  <c r="C246" i="9"/>
  <c r="D246" i="9" s="1"/>
  <c r="E280" i="9"/>
  <c r="C104" i="9"/>
  <c r="D104" i="9" s="1"/>
  <c r="C117" i="9"/>
  <c r="D117" i="9" s="1"/>
  <c r="C351" i="9"/>
  <c r="D351" i="9" s="1"/>
  <c r="E90" i="9"/>
  <c r="C121" i="9"/>
  <c r="D121" i="9" s="1"/>
  <c r="D285" i="7"/>
  <c r="D261" i="1"/>
  <c r="E261" i="1" s="1"/>
  <c r="C189" i="9"/>
  <c r="D189" i="9" s="1"/>
  <c r="C31" i="9"/>
  <c r="D31" i="9" s="1"/>
  <c r="E309" i="9"/>
  <c r="C169" i="9"/>
  <c r="D169" i="9" s="1"/>
  <c r="C91" i="9"/>
  <c r="D91" i="9" s="1"/>
  <c r="C129" i="9"/>
  <c r="D129" i="9" s="1"/>
  <c r="C93" i="9"/>
  <c r="D93" i="9" s="1"/>
  <c r="D209" i="7"/>
  <c r="E17" i="9"/>
  <c r="C154" i="9"/>
  <c r="D154" i="9" s="1"/>
  <c r="C26" i="9"/>
  <c r="D26" i="9" s="1"/>
  <c r="E104" i="9"/>
  <c r="D198" i="7"/>
  <c r="C359" i="9"/>
  <c r="D359" i="9" s="1"/>
  <c r="D248" i="7"/>
  <c r="E71" i="9"/>
  <c r="E237" i="9"/>
  <c r="C165" i="9"/>
  <c r="D165" i="9" s="1"/>
  <c r="E212" i="9"/>
  <c r="C236" i="9"/>
  <c r="D236" i="9" s="1"/>
  <c r="D289" i="7"/>
  <c r="C202" i="9"/>
  <c r="D202" i="9" s="1"/>
  <c r="E58" i="9"/>
  <c r="E339" i="9"/>
  <c r="S339" i="9" s="1"/>
  <c r="Y339" i="9" s="1"/>
  <c r="AC339" i="9" s="1"/>
  <c r="E55" i="9"/>
  <c r="E191" i="9"/>
  <c r="S191" i="9" s="1"/>
  <c r="Y191" i="9" s="1"/>
  <c r="AC191" i="9" s="1"/>
  <c r="E25" i="9"/>
  <c r="C313" i="9"/>
  <c r="D313" i="9" s="1"/>
  <c r="E157" i="9"/>
  <c r="C43" i="9"/>
  <c r="D43" i="9" s="1"/>
  <c r="E75" i="9"/>
  <c r="E270" i="9"/>
  <c r="D249" i="7"/>
  <c r="E217" i="9"/>
  <c r="D220" i="7"/>
  <c r="C40" i="9"/>
  <c r="D40" i="9" s="1"/>
  <c r="E89" i="9"/>
  <c r="D206" i="7"/>
  <c r="D281" i="7"/>
  <c r="D224" i="7"/>
  <c r="D147" i="1"/>
  <c r="E147" i="1" s="1"/>
  <c r="D264" i="7"/>
  <c r="C298" i="9"/>
  <c r="D298" i="9" s="1"/>
  <c r="D277" i="1"/>
  <c r="E277" i="1" s="1"/>
  <c r="E27" i="9"/>
  <c r="C343" i="9"/>
  <c r="D343" i="9" s="1"/>
  <c r="C227" i="9"/>
  <c r="D227" i="9" s="1"/>
  <c r="E84" i="9"/>
  <c r="D211" i="1"/>
  <c r="E211" i="1" s="1"/>
  <c r="C344" i="9"/>
  <c r="D344" i="9" s="1"/>
  <c r="E308" i="9"/>
  <c r="T308" i="9" s="1"/>
  <c r="Z308" i="9" s="1"/>
  <c r="AD308" i="9" s="1"/>
  <c r="C157" i="9"/>
  <c r="D157" i="9" s="1"/>
  <c r="E195" i="9"/>
  <c r="E179" i="9"/>
  <c r="S179" i="9" s="1"/>
  <c r="Y179" i="9" s="1"/>
  <c r="AC179" i="9" s="1"/>
  <c r="D192" i="1"/>
  <c r="E192" i="1" s="1"/>
  <c r="C226" i="9"/>
  <c r="D226" i="9" s="1"/>
  <c r="E10" i="9"/>
  <c r="E79" i="9"/>
  <c r="C69" i="9"/>
  <c r="D69" i="9" s="1"/>
  <c r="E213" i="9"/>
  <c r="R213" i="9" s="1"/>
  <c r="E361" i="9"/>
  <c r="E154" i="9"/>
  <c r="E276" i="9"/>
  <c r="D273" i="7"/>
  <c r="E149" i="9"/>
  <c r="D174" i="1"/>
  <c r="E174" i="1" s="1"/>
  <c r="D84" i="1"/>
  <c r="E84" i="1" s="1"/>
  <c r="E40" i="9"/>
  <c r="D242" i="7"/>
  <c r="E159" i="9"/>
  <c r="E95" i="9"/>
  <c r="D230" i="7"/>
  <c r="D288" i="7"/>
  <c r="E74" i="9"/>
  <c r="E156" i="9"/>
  <c r="D243" i="7"/>
  <c r="C268" i="9"/>
  <c r="D268" i="9" s="1"/>
  <c r="C168" i="9"/>
  <c r="D168" i="9" s="1"/>
  <c r="C83" i="9"/>
  <c r="D83" i="9" s="1"/>
  <c r="C231" i="9"/>
  <c r="D231" i="9" s="1"/>
  <c r="E190" i="9"/>
  <c r="E358" i="9"/>
  <c r="T358" i="9" s="1"/>
  <c r="Z358" i="9" s="1"/>
  <c r="AD358" i="9" s="1"/>
  <c r="E142" i="9"/>
  <c r="E200" i="9"/>
  <c r="E92" i="9"/>
  <c r="D270" i="7"/>
  <c r="E295" i="9"/>
  <c r="E241" i="9"/>
  <c r="C27" i="9"/>
  <c r="D27" i="9" s="1"/>
  <c r="C234" i="9"/>
  <c r="D234" i="9" s="1"/>
  <c r="C160" i="9"/>
  <c r="D160" i="9" s="1"/>
  <c r="E208" i="9"/>
  <c r="C222" i="9"/>
  <c r="D222" i="9" s="1"/>
  <c r="D61" i="1"/>
  <c r="E61" i="1" s="1"/>
  <c r="D185" i="7"/>
  <c r="C125" i="9"/>
  <c r="D125" i="9" s="1"/>
  <c r="D81" i="1"/>
  <c r="E81" i="1" s="1"/>
  <c r="E98" i="9"/>
  <c r="D167" i="7"/>
  <c r="C288" i="9"/>
  <c r="D288" i="9" s="1"/>
  <c r="C187" i="9"/>
  <c r="D187" i="9" s="1"/>
  <c r="E333" i="9"/>
  <c r="C206" i="9"/>
  <c r="D206" i="9" s="1"/>
  <c r="C216" i="9"/>
  <c r="D216" i="9" s="1"/>
  <c r="D8" i="1"/>
  <c r="E8" i="1" s="1"/>
  <c r="E136" i="9"/>
  <c r="C34" i="9"/>
  <c r="D34" i="9" s="1"/>
  <c r="C362" i="9"/>
  <c r="D362" i="9" s="1"/>
  <c r="C28" i="9"/>
  <c r="D28" i="9" s="1"/>
  <c r="C361" i="9"/>
  <c r="D361" i="9" s="1"/>
  <c r="E160" i="9"/>
  <c r="C138" i="9"/>
  <c r="D138" i="9" s="1"/>
  <c r="E328" i="9"/>
  <c r="C9" i="9"/>
  <c r="D9" i="9" s="1"/>
  <c r="D205" i="7"/>
  <c r="E354" i="9"/>
  <c r="C306" i="9"/>
  <c r="D306" i="9" s="1"/>
  <c r="E192" i="9"/>
  <c r="E152" i="9"/>
  <c r="E281" i="9"/>
  <c r="T281" i="9" s="1"/>
  <c r="Z281" i="9" s="1"/>
  <c r="AD281" i="9" s="1"/>
  <c r="E120" i="9"/>
  <c r="C103" i="9"/>
  <c r="D103" i="9" s="1"/>
  <c r="E18" i="9"/>
  <c r="C108" i="9"/>
  <c r="D108" i="9" s="1"/>
  <c r="E228" i="9"/>
  <c r="C70" i="9"/>
  <c r="D70" i="9" s="1"/>
  <c r="E243" i="9"/>
  <c r="E218" i="9"/>
  <c r="E227" i="9"/>
  <c r="T227" i="9" s="1"/>
  <c r="Z227" i="9" s="1"/>
  <c r="AD227" i="9" s="1"/>
  <c r="E323" i="9"/>
  <c r="E209" i="9"/>
  <c r="C86" i="9"/>
  <c r="D86" i="9" s="1"/>
  <c r="E327" i="9"/>
  <c r="C144" i="9"/>
  <c r="D144" i="9" s="1"/>
  <c r="D191" i="1"/>
  <c r="E191" i="1" s="1"/>
  <c r="C219" i="9"/>
  <c r="D219" i="9" s="1"/>
  <c r="C35" i="9"/>
  <c r="D35" i="9" s="1"/>
  <c r="E321" i="9"/>
  <c r="C350" i="9"/>
  <c r="D350" i="9" s="1"/>
  <c r="C59" i="9"/>
  <c r="D59" i="9" s="1"/>
  <c r="E131" i="9"/>
  <c r="D271" i="7"/>
  <c r="C10" i="9"/>
  <c r="D10" i="9" s="1"/>
  <c r="C218" i="9"/>
  <c r="D218" i="9" s="1"/>
  <c r="C358" i="9"/>
  <c r="D358" i="9" s="1"/>
  <c r="E300" i="9"/>
  <c r="T300" i="9" s="1"/>
  <c r="Z300" i="9" s="1"/>
  <c r="AD300" i="9" s="1"/>
  <c r="E14" i="9"/>
  <c r="C277" i="9"/>
  <c r="D277" i="9" s="1"/>
  <c r="E226" i="9"/>
  <c r="C151" i="9"/>
  <c r="D151" i="9" s="1"/>
  <c r="C79" i="9"/>
  <c r="D79" i="9" s="1"/>
  <c r="C119" i="9"/>
  <c r="D119" i="9" s="1"/>
  <c r="D282" i="7"/>
  <c r="C318" i="9"/>
  <c r="D318" i="9" s="1"/>
  <c r="C65" i="9"/>
  <c r="D65" i="9" s="1"/>
  <c r="C96" i="9"/>
  <c r="D96" i="9" s="1"/>
  <c r="C197" i="9"/>
  <c r="D197" i="9" s="1"/>
  <c r="D246" i="7"/>
  <c r="D234" i="7"/>
  <c r="C264" i="9"/>
  <c r="D264" i="9" s="1"/>
  <c r="D186" i="7"/>
  <c r="C285" i="9"/>
  <c r="D285" i="9" s="1"/>
  <c r="E251" i="9"/>
  <c r="E341" i="9"/>
  <c r="T341" i="9" s="1"/>
  <c r="Z341" i="9" s="1"/>
  <c r="AD341" i="9" s="1"/>
  <c r="C249" i="9"/>
  <c r="D249" i="9" s="1"/>
  <c r="D39" i="1"/>
  <c r="E39" i="1" s="1"/>
  <c r="D262" i="7"/>
  <c r="E99" i="9"/>
  <c r="E296" i="9"/>
  <c r="S296" i="9" s="1"/>
  <c r="Y296" i="9" s="1"/>
  <c r="AC296" i="9" s="1"/>
  <c r="C51" i="9"/>
  <c r="D51" i="9" s="1"/>
  <c r="C283" i="9"/>
  <c r="D283" i="9" s="1"/>
  <c r="E274" i="9"/>
  <c r="C92" i="9"/>
  <c r="D92" i="9" s="1"/>
  <c r="D231" i="7"/>
  <c r="C291" i="9"/>
  <c r="D291" i="9" s="1"/>
  <c r="C54" i="9"/>
  <c r="D54" i="9" s="1"/>
  <c r="C290" i="9"/>
  <c r="D290" i="9" s="1"/>
  <c r="C272" i="9"/>
  <c r="D272" i="9" s="1"/>
  <c r="C55" i="9"/>
  <c r="D55" i="9" s="1"/>
  <c r="C8" i="9"/>
  <c r="D8" i="9" s="1"/>
  <c r="E203" i="9"/>
  <c r="E113" i="9"/>
  <c r="E143" i="9"/>
  <c r="E294" i="9"/>
  <c r="R294" i="9" s="1"/>
  <c r="D262" i="1"/>
  <c r="E262" i="1" s="1"/>
  <c r="C247" i="9"/>
  <c r="D247" i="9" s="1"/>
  <c r="E303" i="9"/>
  <c r="C328" i="9"/>
  <c r="D328" i="9" s="1"/>
  <c r="E202" i="9"/>
  <c r="C174" i="9"/>
  <c r="D174" i="9" s="1"/>
  <c r="C78" i="9"/>
  <c r="D78" i="9" s="1"/>
  <c r="C332" i="9"/>
  <c r="D332" i="9" s="1"/>
  <c r="E105" i="9"/>
  <c r="T105" i="9" s="1"/>
  <c r="Z105" i="9" s="1"/>
  <c r="AD105" i="9" s="1"/>
  <c r="E107" i="9"/>
  <c r="E38" i="9"/>
  <c r="E215" i="9"/>
  <c r="C33" i="9"/>
  <c r="D33" i="9" s="1"/>
  <c r="C220" i="9"/>
  <c r="D220" i="9" s="1"/>
  <c r="C29" i="9"/>
  <c r="D29" i="9" s="1"/>
  <c r="D177" i="7"/>
  <c r="C175" i="9"/>
  <c r="D175" i="9" s="1"/>
  <c r="D169" i="7"/>
  <c r="D173" i="1"/>
  <c r="E173" i="1" s="1"/>
  <c r="E242" i="9"/>
  <c r="D240" i="1"/>
  <c r="E240" i="1" s="1"/>
  <c r="E302" i="9"/>
  <c r="T302" i="9" s="1"/>
  <c r="Z302" i="9" s="1"/>
  <c r="AD302" i="9" s="1"/>
  <c r="D171" i="7"/>
  <c r="E311" i="9"/>
  <c r="C339" i="9"/>
  <c r="D339" i="9" s="1"/>
  <c r="D287" i="7"/>
  <c r="E174" i="9"/>
  <c r="C14" i="9"/>
  <c r="D14" i="9" s="1"/>
  <c r="E122" i="9"/>
  <c r="T122" i="9" s="1"/>
  <c r="Z122" i="9" s="1"/>
  <c r="AD122" i="9" s="1"/>
  <c r="C115" i="9"/>
  <c r="D115" i="9" s="1"/>
  <c r="E298" i="9"/>
  <c r="E285" i="9"/>
  <c r="E177" i="9"/>
  <c r="D278" i="7"/>
  <c r="C334" i="9"/>
  <c r="D334" i="9" s="1"/>
  <c r="E187" i="9"/>
  <c r="T187" i="9" s="1"/>
  <c r="Z187" i="9" s="1"/>
  <c r="AD187" i="9" s="1"/>
  <c r="E335" i="9"/>
  <c r="T335" i="9" s="1"/>
  <c r="Z335" i="9" s="1"/>
  <c r="AD335" i="9" s="1"/>
  <c r="E21" i="9"/>
  <c r="E73" i="9"/>
  <c r="C355" i="9"/>
  <c r="D355" i="9" s="1"/>
  <c r="E219" i="9"/>
  <c r="E258" i="9"/>
  <c r="C53" i="9"/>
  <c r="D53" i="9" s="1"/>
  <c r="C45" i="9"/>
  <c r="D45" i="9" s="1"/>
  <c r="E273" i="9"/>
  <c r="E165" i="9"/>
  <c r="D228" i="7"/>
  <c r="E240" i="9"/>
  <c r="S240" i="9" s="1"/>
  <c r="Y240" i="9" s="1"/>
  <c r="AC240" i="9" s="1"/>
  <c r="E26" i="9"/>
  <c r="E249" i="9"/>
  <c r="C89" i="9"/>
  <c r="D89" i="9" s="1"/>
  <c r="D63" i="1"/>
  <c r="E63" i="1" s="1"/>
  <c r="E134" i="9"/>
  <c r="T134" i="9" s="1"/>
  <c r="Z134" i="9" s="1"/>
  <c r="AD134" i="9" s="1"/>
  <c r="C296" i="9"/>
  <c r="D296" i="9" s="1"/>
  <c r="D191" i="7"/>
  <c r="C49" i="9"/>
  <c r="D49" i="9" s="1"/>
  <c r="C17" i="9"/>
  <c r="D17" i="9" s="1"/>
  <c r="C258" i="9"/>
  <c r="D258" i="9" s="1"/>
  <c r="E204" i="9"/>
  <c r="Q204" i="9" s="1"/>
  <c r="X204" i="9" s="1"/>
  <c r="AB204" i="9" s="1"/>
  <c r="C36" i="9"/>
  <c r="D36" i="9" s="1"/>
  <c r="E282" i="9"/>
  <c r="C179" i="9"/>
  <c r="D179" i="9" s="1"/>
  <c r="D216" i="7"/>
  <c r="E338" i="9"/>
  <c r="T338" i="9" s="1"/>
  <c r="Z338" i="9" s="1"/>
  <c r="AD338" i="9" s="1"/>
  <c r="C341" i="9"/>
  <c r="D341" i="9" s="1"/>
  <c r="C75" i="9"/>
  <c r="D75" i="9" s="1"/>
  <c r="D175" i="1"/>
  <c r="E175" i="1" s="1"/>
  <c r="E207" i="9"/>
  <c r="C46" i="9"/>
  <c r="D46" i="9" s="1"/>
  <c r="C57" i="9"/>
  <c r="D57" i="9" s="1"/>
  <c r="C50" i="9"/>
  <c r="D50" i="9" s="1"/>
  <c r="E324" i="9"/>
  <c r="E12" i="9"/>
  <c r="C238" i="9"/>
  <c r="D238" i="9" s="1"/>
  <c r="C250" i="9"/>
  <c r="D250" i="9" s="1"/>
  <c r="E116" i="9"/>
  <c r="C248" i="9"/>
  <c r="D248" i="9" s="1"/>
  <c r="C186" i="9"/>
  <c r="D186" i="9" s="1"/>
  <c r="C6" i="9"/>
  <c r="D6" i="9" s="1"/>
  <c r="C158" i="9"/>
  <c r="D158" i="9" s="1"/>
  <c r="D261" i="7"/>
  <c r="C155" i="9"/>
  <c r="D155" i="9" s="1"/>
  <c r="C353" i="9"/>
  <c r="D353" i="9" s="1"/>
  <c r="E268" i="9"/>
  <c r="E45" i="9"/>
  <c r="D179" i="7"/>
  <c r="E313" i="9"/>
  <c r="C271" i="9"/>
  <c r="D271" i="9" s="1"/>
  <c r="D254" i="7"/>
  <c r="M217" i="9"/>
  <c r="N217" i="9"/>
  <c r="N318" i="9"/>
  <c r="O41" i="1"/>
  <c r="S41" i="1" s="1"/>
  <c r="P211" i="1"/>
  <c r="U211" i="1" s="1"/>
  <c r="AA211" i="1" s="1"/>
  <c r="AE211" i="1" s="1"/>
  <c r="K82" i="1"/>
  <c r="N82" i="1" s="1"/>
  <c r="O362" i="9"/>
  <c r="J208" i="9"/>
  <c r="M208" i="9" s="1"/>
  <c r="N58" i="9"/>
  <c r="N46" i="9"/>
  <c r="O182" i="9"/>
  <c r="H182" i="9"/>
  <c r="H187" i="9"/>
  <c r="J244" i="9"/>
  <c r="M244" i="9" s="1"/>
  <c r="O148" i="9"/>
  <c r="O38" i="9"/>
  <c r="O3" i="9"/>
  <c r="O273" i="9"/>
  <c r="J205" i="9"/>
  <c r="M205" i="9" s="1"/>
  <c r="N202" i="9"/>
  <c r="O145" i="9"/>
  <c r="J100" i="9"/>
  <c r="M100" i="9" s="1"/>
  <c r="J85" i="9"/>
  <c r="N85" i="9" s="1"/>
  <c r="O72" i="9"/>
  <c r="O66" i="9"/>
  <c r="P154" i="1"/>
  <c r="U154" i="1" s="1"/>
  <c r="AA154" i="1" s="1"/>
  <c r="AE154" i="1" s="1"/>
  <c r="K192" i="1"/>
  <c r="K11" i="1"/>
  <c r="N11" i="1" s="1"/>
  <c r="M66" i="9"/>
  <c r="H289" i="9"/>
  <c r="O6" i="9"/>
  <c r="H351" i="9"/>
  <c r="N38" i="9"/>
  <c r="J338" i="9"/>
  <c r="M338" i="9" s="1"/>
  <c r="M50" i="9"/>
  <c r="M145" i="9"/>
  <c r="O269" i="9"/>
  <c r="J296" i="9"/>
  <c r="N296" i="9" s="1"/>
  <c r="O46" i="9"/>
  <c r="M46" i="9"/>
  <c r="O22" i="9"/>
  <c r="J163" i="9"/>
  <c r="M163" i="9" s="1"/>
  <c r="J187" i="9"/>
  <c r="M187" i="9" s="1"/>
  <c r="H202" i="9"/>
  <c r="J209" i="9"/>
  <c r="M209" i="9" s="1"/>
  <c r="J128" i="9"/>
  <c r="N128" i="9" s="1"/>
  <c r="O202" i="9"/>
  <c r="K156" i="1"/>
  <c r="N156" i="1" s="1"/>
  <c r="P34" i="1"/>
  <c r="U34" i="1" s="1"/>
  <c r="AA34" i="1" s="1"/>
  <c r="AE34" i="1" s="1"/>
  <c r="N244" i="1"/>
  <c r="K218" i="1"/>
  <c r="N218" i="1" s="1"/>
  <c r="N273" i="9"/>
  <c r="M306" i="9"/>
  <c r="M283" i="9"/>
  <c r="O289" i="9"/>
  <c r="H334" i="9"/>
  <c r="H338" i="9"/>
  <c r="M38" i="9"/>
  <c r="N50" i="9"/>
  <c r="O353" i="9"/>
  <c r="M202" i="9"/>
  <c r="M273" i="9"/>
  <c r="H260" i="9"/>
  <c r="H296" i="9"/>
  <c r="O260" i="9"/>
  <c r="O61" i="9"/>
  <c r="O304" i="9"/>
  <c r="O58" i="9"/>
  <c r="O26" i="9"/>
  <c r="J82" i="9"/>
  <c r="O50" i="9"/>
  <c r="O151" i="9"/>
  <c r="N95" i="9"/>
  <c r="M55" i="9"/>
  <c r="J108" i="9"/>
  <c r="N108" i="9" s="1"/>
  <c r="O95" i="9"/>
  <c r="O23" i="9"/>
  <c r="O136" i="9"/>
  <c r="J54" i="9"/>
  <c r="N54" i="9" s="1"/>
  <c r="J358" i="9"/>
  <c r="M358" i="9" s="1"/>
  <c r="H347" i="9"/>
  <c r="O347" i="9"/>
  <c r="H340" i="9"/>
  <c r="O340" i="9"/>
  <c r="H318" i="9"/>
  <c r="M318" i="9"/>
  <c r="O318" i="9"/>
  <c r="J300" i="9"/>
  <c r="M300" i="9" s="1"/>
  <c r="H300" i="9"/>
  <c r="H244" i="9"/>
  <c r="J237" i="9"/>
  <c r="M237" i="9" s="1"/>
  <c r="O223" i="9"/>
  <c r="J223" i="9"/>
  <c r="N223" i="9" s="1"/>
  <c r="O216" i="9"/>
  <c r="H216" i="9"/>
  <c r="J120" i="9"/>
  <c r="N120" i="9" s="1"/>
  <c r="O116" i="9"/>
  <c r="J75" i="9"/>
  <c r="M75" i="9" s="1"/>
  <c r="J32" i="9"/>
  <c r="N32" i="9" s="1"/>
  <c r="O32" i="9"/>
  <c r="N155" i="1"/>
  <c r="R155" i="1" s="1"/>
  <c r="Y155" i="1" s="1"/>
  <c r="AC155" i="1" s="1"/>
  <c r="J5" i="9"/>
  <c r="N5" i="9" s="1"/>
  <c r="H335" i="9"/>
  <c r="J335" i="9"/>
  <c r="N335" i="9" s="1"/>
  <c r="O292" i="9"/>
  <c r="H292" i="9"/>
  <c r="J277" i="9"/>
  <c r="N277" i="9" s="1"/>
  <c r="O277" i="9"/>
  <c r="O162" i="9"/>
  <c r="J162" i="9"/>
  <c r="M162" i="9" s="1"/>
  <c r="J77" i="9"/>
  <c r="M77" i="9" s="1"/>
  <c r="O77" i="9"/>
  <c r="J63" i="9"/>
  <c r="M63" i="9" s="1"/>
  <c r="O63" i="9"/>
  <c r="U240" i="1"/>
  <c r="AA240" i="1" s="1"/>
  <c r="AE240" i="1" s="1"/>
  <c r="O348" i="9"/>
  <c r="J323" i="9"/>
  <c r="M323" i="9" s="1"/>
  <c r="J316" i="9"/>
  <c r="H316" i="9"/>
  <c r="O229" i="9"/>
  <c r="J229" i="9"/>
  <c r="M229" i="9" s="1"/>
  <c r="O217" i="9"/>
  <c r="H217" i="9"/>
  <c r="O183" i="9"/>
  <c r="H183" i="9"/>
  <c r="M183" i="9"/>
  <c r="O173" i="9"/>
  <c r="H173" i="9"/>
  <c r="J161" i="9"/>
  <c r="M161" i="9" s="1"/>
  <c r="O161" i="9"/>
  <c r="O143" i="9"/>
  <c r="J126" i="9"/>
  <c r="O126" i="9"/>
  <c r="J4" i="9"/>
  <c r="O4" i="9"/>
  <c r="O7" i="9"/>
  <c r="H362" i="9"/>
  <c r="J319" i="9"/>
  <c r="N319" i="9" s="1"/>
  <c r="J266" i="9"/>
  <c r="M266" i="9" s="1"/>
  <c r="H266" i="9"/>
  <c r="O262" i="9"/>
  <c r="H262" i="9"/>
  <c r="O255" i="9"/>
  <c r="H255" i="9"/>
  <c r="O237" i="9"/>
  <c r="J234" i="9"/>
  <c r="M234" i="9" s="1"/>
  <c r="J231" i="9"/>
  <c r="N231" i="9" s="1"/>
  <c r="J216" i="9"/>
  <c r="N216" i="9" s="1"/>
  <c r="O149" i="9"/>
  <c r="J149" i="9"/>
  <c r="M149" i="9" s="1"/>
  <c r="O67" i="9"/>
  <c r="J67" i="9"/>
  <c r="O64" i="9"/>
  <c r="O41" i="9"/>
  <c r="J41" i="9"/>
  <c r="M41" i="9" s="1"/>
  <c r="J25" i="9"/>
  <c r="J349" i="9"/>
  <c r="M349" i="9" s="1"/>
  <c r="H349" i="9"/>
  <c r="J329" i="9"/>
  <c r="N329" i="9" s="1"/>
  <c r="O329" i="9"/>
  <c r="H263" i="9"/>
  <c r="J263" i="9"/>
  <c r="M263" i="9" s="1"/>
  <c r="H259" i="9"/>
  <c r="O259" i="9"/>
  <c r="H256" i="9"/>
  <c r="O256" i="9"/>
  <c r="J253" i="9"/>
  <c r="N253" i="9" s="1"/>
  <c r="H253" i="9"/>
  <c r="J239" i="9"/>
  <c r="N239" i="9" s="1"/>
  <c r="J192" i="9"/>
  <c r="M192" i="9" s="1"/>
  <c r="O164" i="9"/>
  <c r="J164" i="9"/>
  <c r="N164" i="9" s="1"/>
  <c r="O153" i="9"/>
  <c r="J153" i="9"/>
  <c r="M153" i="9" s="1"/>
  <c r="J99" i="9"/>
  <c r="M99" i="9" s="1"/>
  <c r="O99" i="9"/>
  <c r="O80" i="9"/>
  <c r="J80" i="9"/>
  <c r="M80" i="9" s="1"/>
  <c r="O43" i="9"/>
  <c r="J43" i="9"/>
  <c r="N43" i="9" s="1"/>
  <c r="J10" i="9"/>
  <c r="M10" i="9" s="1"/>
  <c r="O10" i="9"/>
  <c r="M340" i="9"/>
  <c r="M8" i="9"/>
  <c r="O349" i="9"/>
  <c r="M220" i="9"/>
  <c r="N182" i="9"/>
  <c r="O55" i="9"/>
  <c r="J59" i="9"/>
  <c r="N59" i="9" s="1"/>
  <c r="O233" i="9"/>
  <c r="N270" i="9"/>
  <c r="H356" i="9"/>
  <c r="O356" i="9"/>
  <c r="J280" i="9"/>
  <c r="N280" i="9" s="1"/>
  <c r="O280" i="9"/>
  <c r="H280" i="9"/>
  <c r="H268" i="9"/>
  <c r="M268" i="9"/>
  <c r="H241" i="9"/>
  <c r="J241" i="9"/>
  <c r="M241" i="9" s="1"/>
  <c r="J167" i="9"/>
  <c r="M167" i="9" s="1"/>
  <c r="J156" i="9"/>
  <c r="N156" i="9" s="1"/>
  <c r="O156" i="9"/>
  <c r="J124" i="9"/>
  <c r="O124" i="9"/>
  <c r="O101" i="9"/>
  <c r="J101" i="9"/>
  <c r="O90" i="9"/>
  <c r="J90" i="9"/>
  <c r="J34" i="9"/>
  <c r="M34" i="9" s="1"/>
  <c r="N8" i="9"/>
  <c r="M262" i="9"/>
  <c r="O8" i="9"/>
  <c r="N6" i="9"/>
  <c r="O272" i="9"/>
  <c r="J357" i="9"/>
  <c r="N357" i="9" s="1"/>
  <c r="M233" i="9"/>
  <c r="M270" i="9"/>
  <c r="H192" i="9"/>
  <c r="N282" i="9"/>
  <c r="M282" i="9"/>
  <c r="H310" i="9"/>
  <c r="O47" i="9"/>
  <c r="J259" i="9"/>
  <c r="M259" i="9" s="1"/>
  <c r="O344" i="9"/>
  <c r="J344" i="9"/>
  <c r="N344" i="9" s="1"/>
  <c r="J261" i="9"/>
  <c r="N261" i="9" s="1"/>
  <c r="O261" i="9"/>
  <c r="J207" i="9"/>
  <c r="O207" i="9"/>
  <c r="H207" i="9"/>
  <c r="H194" i="9"/>
  <c r="J194" i="9"/>
  <c r="M194" i="9" s="1"/>
  <c r="O127" i="9"/>
  <c r="M127" i="9"/>
  <c r="O104" i="9"/>
  <c r="J104" i="9"/>
  <c r="O93" i="9"/>
  <c r="J93" i="9"/>
  <c r="N233" i="9"/>
  <c r="J353" i="9"/>
  <c r="M353" i="9" s="1"/>
  <c r="J256" i="9"/>
  <c r="M256" i="9" s="1"/>
  <c r="O192" i="9"/>
  <c r="H281" i="9"/>
  <c r="O342" i="9"/>
  <c r="H239" i="9"/>
  <c r="N55" i="9"/>
  <c r="O239" i="9"/>
  <c r="J281" i="9"/>
  <c r="N281" i="9" s="1"/>
  <c r="O326" i="9"/>
  <c r="H326" i="9"/>
  <c r="J304" i="9"/>
  <c r="M304" i="9" s="1"/>
  <c r="J292" i="9"/>
  <c r="N292" i="9" s="1"/>
  <c r="H278" i="9"/>
  <c r="O278" i="9"/>
  <c r="J272" i="9"/>
  <c r="M272" i="9" s="1"/>
  <c r="O270" i="9"/>
  <c r="N268" i="9"/>
  <c r="O266" i="9"/>
  <c r="O263" i="9"/>
  <c r="O228" i="9"/>
  <c r="H228" i="9"/>
  <c r="O224" i="9"/>
  <c r="J224" i="9"/>
  <c r="M224" i="9" s="1"/>
  <c r="J150" i="9"/>
  <c r="O150" i="9"/>
  <c r="O111" i="9"/>
  <c r="J111" i="9"/>
  <c r="H186" i="9"/>
  <c r="D3" i="10"/>
  <c r="O277" i="1"/>
  <c r="S277" i="1" s="1"/>
  <c r="N277" i="1"/>
  <c r="P277" i="1"/>
  <c r="K292" i="1"/>
  <c r="N292" i="1" s="1"/>
  <c r="P292" i="1"/>
  <c r="U292" i="1" s="1"/>
  <c r="AA292" i="1" s="1"/>
  <c r="AE292" i="1" s="1"/>
  <c r="P225" i="1"/>
  <c r="O225" i="1"/>
  <c r="K223" i="1"/>
  <c r="N211" i="1"/>
  <c r="P200" i="1"/>
  <c r="N200" i="1"/>
  <c r="R200" i="1" s="1"/>
  <c r="Y200" i="1" s="1"/>
  <c r="AC200" i="1" s="1"/>
  <c r="N191" i="1"/>
  <c r="O191" i="1"/>
  <c r="S191" i="1" s="1"/>
  <c r="O149" i="1"/>
  <c r="N149" i="1"/>
  <c r="O139" i="1"/>
  <c r="N154" i="1"/>
  <c r="R154" i="1" s="1"/>
  <c r="Y154" i="1" s="1"/>
  <c r="AC154" i="1" s="1"/>
  <c r="K114" i="1"/>
  <c r="N114" i="1" s="1"/>
  <c r="U89" i="1"/>
  <c r="AA89" i="1" s="1"/>
  <c r="AE89" i="1" s="1"/>
  <c r="U84" i="1"/>
  <c r="AA84" i="1" s="1"/>
  <c r="AE84" i="1" s="1"/>
  <c r="K84" i="1"/>
  <c r="N84" i="1" s="1"/>
  <c r="K81" i="1"/>
  <c r="N81" i="1" s="1"/>
  <c r="O74" i="1"/>
  <c r="S74" i="1" s="1"/>
  <c r="N74" i="1"/>
  <c r="K69" i="1"/>
  <c r="O69" i="1" s="1"/>
  <c r="K54" i="1"/>
  <c r="O54" i="1" s="1"/>
  <c r="K40" i="1"/>
  <c r="O40" i="1" s="1"/>
  <c r="O34" i="1"/>
  <c r="S34" i="1" s="1"/>
  <c r="N34" i="1"/>
  <c r="K33" i="1"/>
  <c r="N33" i="1" s="1"/>
  <c r="J352" i="9"/>
  <c r="M352" i="9" s="1"/>
  <c r="O352" i="9"/>
  <c r="O200" i="9"/>
  <c r="H200" i="9"/>
  <c r="J135" i="9"/>
  <c r="M135" i="9" s="1"/>
  <c r="J115" i="9"/>
  <c r="M115" i="9" s="1"/>
  <c r="J91" i="9"/>
  <c r="N91" i="9" s="1"/>
  <c r="O91" i="9"/>
  <c r="O20" i="9"/>
  <c r="J20" i="9"/>
  <c r="N20" i="9" s="1"/>
  <c r="M170" i="9"/>
  <c r="M143" i="9"/>
  <c r="N235" i="9"/>
  <c r="H352" i="9"/>
  <c r="O264" i="9"/>
  <c r="O249" i="9"/>
  <c r="O258" i="9"/>
  <c r="H222" i="9"/>
  <c r="O34" i="9"/>
  <c r="J342" i="9"/>
  <c r="N342" i="9" s="1"/>
  <c r="O83" i="9"/>
  <c r="J251" i="9"/>
  <c r="N251" i="9" s="1"/>
  <c r="O251" i="9"/>
  <c r="J227" i="9"/>
  <c r="H227" i="9"/>
  <c r="J199" i="9"/>
  <c r="O199" i="9"/>
  <c r="O196" i="9"/>
  <c r="H196" i="9"/>
  <c r="J196" i="9"/>
  <c r="N196" i="9" s="1"/>
  <c r="J134" i="9"/>
  <c r="M134" i="9" s="1"/>
  <c r="O131" i="9"/>
  <c r="J131" i="9"/>
  <c r="J94" i="9"/>
  <c r="M94" i="9" s="1"/>
  <c r="O29" i="9"/>
  <c r="J29" i="9"/>
  <c r="N29" i="9" s="1"/>
  <c r="J16" i="9"/>
  <c r="M16" i="9" s="1"/>
  <c r="O16" i="9"/>
  <c r="H264" i="9"/>
  <c r="H329" i="9"/>
  <c r="H290" i="9"/>
  <c r="O235" i="9"/>
  <c r="J258" i="9"/>
  <c r="O208" i="9"/>
  <c r="O135" i="9"/>
  <c r="J331" i="9"/>
  <c r="O331" i="9"/>
  <c r="J312" i="9"/>
  <c r="N312" i="9" s="1"/>
  <c r="O312" i="9"/>
  <c r="H220" i="9"/>
  <c r="O220" i="9"/>
  <c r="O190" i="9"/>
  <c r="J190" i="9"/>
  <c r="N190" i="9" s="1"/>
  <c r="O178" i="9"/>
  <c r="J178" i="9"/>
  <c r="M114" i="9"/>
  <c r="O114" i="9"/>
  <c r="J96" i="9"/>
  <c r="M96" i="9" s="1"/>
  <c r="J78" i="9"/>
  <c r="O78" i="9"/>
  <c r="J53" i="9"/>
  <c r="O53" i="9"/>
  <c r="O36" i="9"/>
  <c r="J28" i="9"/>
  <c r="N28" i="9" s="1"/>
  <c r="O28" i="9"/>
  <c r="J15" i="9"/>
  <c r="O15" i="9"/>
  <c r="J308" i="9"/>
  <c r="M308" i="9" s="1"/>
  <c r="O97" i="9"/>
  <c r="N109" i="9"/>
  <c r="H261" i="9"/>
  <c r="J314" i="9"/>
  <c r="N314" i="9" s="1"/>
  <c r="O222" i="9"/>
  <c r="N278" i="9"/>
  <c r="J290" i="9"/>
  <c r="M290" i="9" s="1"/>
  <c r="H235" i="9"/>
  <c r="J200" i="9"/>
  <c r="M200" i="9" s="1"/>
  <c r="O89" i="9"/>
  <c r="H314" i="9"/>
  <c r="H308" i="9"/>
  <c r="H294" i="9"/>
  <c r="M294" i="9"/>
  <c r="O253" i="9"/>
  <c r="N222" i="9"/>
  <c r="J181" i="9"/>
  <c r="N181" i="9" s="1"/>
  <c r="H181" i="9"/>
  <c r="O170" i="9"/>
  <c r="H170" i="9"/>
  <c r="J155" i="9"/>
  <c r="N155" i="9" s="1"/>
  <c r="O140" i="9"/>
  <c r="J140" i="9"/>
  <c r="J92" i="9"/>
  <c r="O92" i="9"/>
  <c r="J89" i="9"/>
  <c r="M89" i="9" s="1"/>
  <c r="O52" i="9"/>
  <c r="J52" i="9"/>
  <c r="N133" i="9"/>
  <c r="O133" i="9"/>
  <c r="N61" i="1"/>
  <c r="N53" i="1"/>
  <c r="O53" i="1"/>
  <c r="H354" i="9"/>
  <c r="O354" i="9"/>
  <c r="J354" i="9"/>
  <c r="M354" i="9" s="1"/>
  <c r="J346" i="9"/>
  <c r="M346" i="9" s="1"/>
  <c r="O346" i="9"/>
  <c r="H346" i="9"/>
  <c r="O333" i="9"/>
  <c r="H333" i="9"/>
  <c r="J333" i="9"/>
  <c r="M333" i="9" s="1"/>
  <c r="J330" i="9"/>
  <c r="M330" i="9" s="1"/>
  <c r="H330" i="9"/>
  <c r="O330" i="9"/>
  <c r="J313" i="9"/>
  <c r="M313" i="9" s="1"/>
  <c r="O313" i="9"/>
  <c r="H313" i="9"/>
  <c r="H305" i="9"/>
  <c r="J305" i="9"/>
  <c r="M305" i="9" s="1"/>
  <c r="O305" i="9"/>
  <c r="J295" i="9"/>
  <c r="N295" i="9" s="1"/>
  <c r="H295" i="9"/>
  <c r="O295" i="9"/>
  <c r="O287" i="9"/>
  <c r="H287" i="9"/>
  <c r="J287" i="9"/>
  <c r="N287" i="9" s="1"/>
  <c r="O242" i="9"/>
  <c r="H242" i="9"/>
  <c r="J242" i="9"/>
  <c r="N242" i="9" s="1"/>
  <c r="H177" i="9"/>
  <c r="J177" i="9"/>
  <c r="M177" i="9" s="1"/>
  <c r="O177" i="9"/>
  <c r="O117" i="9"/>
  <c r="J117" i="9"/>
  <c r="N117" i="9" s="1"/>
  <c r="J106" i="9"/>
  <c r="M106" i="9" s="1"/>
  <c r="O106" i="9"/>
  <c r="J103" i="9"/>
  <c r="N103" i="9" s="1"/>
  <c r="O103" i="9"/>
  <c r="M83" i="9"/>
  <c r="N83" i="9"/>
  <c r="J79" i="9"/>
  <c r="N79" i="9" s="1"/>
  <c r="O79" i="9"/>
  <c r="O62" i="9"/>
  <c r="J62" i="9"/>
  <c r="M62" i="9" s="1"/>
  <c r="J56" i="9"/>
  <c r="N56" i="9" s="1"/>
  <c r="O56" i="9"/>
  <c r="O37" i="9"/>
  <c r="J37" i="9"/>
  <c r="N37" i="9" s="1"/>
  <c r="K10" i="1"/>
  <c r="N10" i="1" s="1"/>
  <c r="P10" i="1"/>
  <c r="U148" i="1"/>
  <c r="AA148" i="1" s="1"/>
  <c r="AE148" i="1" s="1"/>
  <c r="U245" i="1"/>
  <c r="AA245" i="1" s="1"/>
  <c r="AE245" i="1" s="1"/>
  <c r="S116" i="1"/>
  <c r="K245" i="1"/>
  <c r="N245" i="1" s="1"/>
  <c r="J9" i="9"/>
  <c r="M9" i="9" s="1"/>
  <c r="O9" i="9"/>
  <c r="J360" i="9"/>
  <c r="N360" i="9" s="1"/>
  <c r="O360" i="9"/>
  <c r="H360" i="9"/>
  <c r="O350" i="9"/>
  <c r="H350" i="9"/>
  <c r="J350" i="9"/>
  <c r="M350" i="9" s="1"/>
  <c r="J345" i="9"/>
  <c r="M345" i="9" s="1"/>
  <c r="H345" i="9"/>
  <c r="O345" i="9"/>
  <c r="N343" i="9"/>
  <c r="H343" i="9"/>
  <c r="M343" i="9"/>
  <c r="O343" i="9"/>
  <c r="U113" i="1"/>
  <c r="AA113" i="1" s="1"/>
  <c r="AE113" i="1" s="1"/>
  <c r="J341" i="9"/>
  <c r="M341" i="9" s="1"/>
  <c r="J339" i="9"/>
  <c r="N339" i="9" s="1"/>
  <c r="H339" i="9"/>
  <c r="H336" i="9"/>
  <c r="J336" i="9"/>
  <c r="M336" i="9" s="1"/>
  <c r="J315" i="9"/>
  <c r="M315" i="9" s="1"/>
  <c r="H315" i="9"/>
  <c r="O315" i="9"/>
  <c r="H307" i="9"/>
  <c r="O307" i="9"/>
  <c r="J307" i="9"/>
  <c r="N307" i="9" s="1"/>
  <c r="O297" i="9"/>
  <c r="H297" i="9"/>
  <c r="J297" i="9"/>
  <c r="M297" i="9" s="1"/>
  <c r="N289" i="9"/>
  <c r="M289" i="9"/>
  <c r="J279" i="9"/>
  <c r="N279" i="9" s="1"/>
  <c r="H279" i="9"/>
  <c r="O279" i="9"/>
  <c r="O276" i="9"/>
  <c r="H276" i="9"/>
  <c r="J276" i="9"/>
  <c r="N276" i="9" s="1"/>
  <c r="N254" i="9"/>
  <c r="O254" i="9"/>
  <c r="M254" i="9"/>
  <c r="H254" i="9"/>
  <c r="J252" i="9"/>
  <c r="N252" i="9" s="1"/>
  <c r="H252" i="9"/>
  <c r="O250" i="9"/>
  <c r="N250" i="9"/>
  <c r="M250" i="9"/>
  <c r="H250" i="9"/>
  <c r="J248" i="9"/>
  <c r="N248" i="9" s="1"/>
  <c r="H248" i="9"/>
  <c r="H245" i="9"/>
  <c r="O245" i="9"/>
  <c r="M245" i="9"/>
  <c r="O236" i="9"/>
  <c r="J236" i="9"/>
  <c r="N236" i="9" s="1"/>
  <c r="H236" i="9"/>
  <c r="M264" i="9"/>
  <c r="M102" i="9"/>
  <c r="N102" i="9"/>
  <c r="H341" i="9"/>
  <c r="N356" i="9"/>
  <c r="M356" i="9"/>
  <c r="S154" i="1"/>
  <c r="M326" i="9"/>
  <c r="N326" i="9"/>
  <c r="H171" i="9"/>
  <c r="J171" i="9"/>
  <c r="M171" i="9" s="1"/>
  <c r="J110" i="9"/>
  <c r="N110" i="9" s="1"/>
  <c r="O110" i="9"/>
  <c r="O107" i="9"/>
  <c r="N107" i="9"/>
  <c r="M107" i="9"/>
  <c r="J57" i="9"/>
  <c r="M57" i="9" s="1"/>
  <c r="O57" i="9"/>
  <c r="J35" i="9"/>
  <c r="M35" i="9" s="1"/>
  <c r="O35" i="9"/>
  <c r="N3" i="9"/>
  <c r="M3" i="9"/>
  <c r="P160" i="1"/>
  <c r="O160" i="1"/>
  <c r="N160" i="1"/>
  <c r="J328" i="9"/>
  <c r="M328" i="9" s="1"/>
  <c r="O328" i="9"/>
  <c r="J325" i="9"/>
  <c r="N325" i="9" s="1"/>
  <c r="O325" i="9"/>
  <c r="O322" i="9"/>
  <c r="H322" i="9"/>
  <c r="J322" i="9"/>
  <c r="N322" i="9" s="1"/>
  <c r="O311" i="9"/>
  <c r="H311" i="9"/>
  <c r="J311" i="9"/>
  <c r="M311" i="9" s="1"/>
  <c r="O303" i="9"/>
  <c r="J303" i="9"/>
  <c r="M303" i="9" s="1"/>
  <c r="O293" i="9"/>
  <c r="H293" i="9"/>
  <c r="J293" i="9"/>
  <c r="N293" i="9" s="1"/>
  <c r="O214" i="9"/>
  <c r="J214" i="9"/>
  <c r="M214" i="9" s="1"/>
  <c r="N175" i="9"/>
  <c r="H303" i="9"/>
  <c r="K9" i="1"/>
  <c r="P9" i="1"/>
  <c r="O317" i="9"/>
  <c r="H317" i="9"/>
  <c r="J317" i="9"/>
  <c r="M317" i="9" s="1"/>
  <c r="O309" i="9"/>
  <c r="H309" i="9"/>
  <c r="J309" i="9"/>
  <c r="M309" i="9" s="1"/>
  <c r="O299" i="9"/>
  <c r="J299" i="9"/>
  <c r="M299" i="9" s="1"/>
  <c r="H299" i="9"/>
  <c r="J291" i="9"/>
  <c r="M291" i="9" s="1"/>
  <c r="H291" i="9"/>
  <c r="O291" i="9"/>
  <c r="O195" i="9"/>
  <c r="J195" i="9"/>
  <c r="M195" i="9" s="1"/>
  <c r="O184" i="9"/>
  <c r="H184" i="9"/>
  <c r="N184" i="9"/>
  <c r="M347" i="9"/>
  <c r="N347" i="9"/>
  <c r="J121" i="9"/>
  <c r="M121" i="9" s="1"/>
  <c r="M130" i="9"/>
  <c r="H285" i="9"/>
  <c r="J285" i="9"/>
  <c r="N285" i="9" s="1"/>
  <c r="O285" i="9"/>
  <c r="H275" i="9"/>
  <c r="O275" i="9"/>
  <c r="J275" i="9"/>
  <c r="O238" i="9"/>
  <c r="J238" i="9"/>
  <c r="M238" i="9" s="1"/>
  <c r="H238" i="9"/>
  <c r="O230" i="9"/>
  <c r="H230" i="9"/>
  <c r="J230" i="9"/>
  <c r="M230" i="9" s="1"/>
  <c r="J228" i="9"/>
  <c r="N228" i="9" s="1"/>
  <c r="H221" i="9"/>
  <c r="J221" i="9"/>
  <c r="M221" i="9" s="1"/>
  <c r="O218" i="9"/>
  <c r="H213" i="9"/>
  <c r="O213" i="9"/>
  <c r="M213" i="9"/>
  <c r="O210" i="9"/>
  <c r="J210" i="9"/>
  <c r="N210" i="9" s="1"/>
  <c r="J203" i="9"/>
  <c r="O203" i="9"/>
  <c r="J197" i="9"/>
  <c r="M197" i="9" s="1"/>
  <c r="O197" i="9"/>
  <c r="J169" i="9"/>
  <c r="M169" i="9" s="1"/>
  <c r="O169" i="9"/>
  <c r="O165" i="9"/>
  <c r="J165" i="9"/>
  <c r="M165" i="9" s="1"/>
  <c r="O160" i="9"/>
  <c r="J160" i="9"/>
  <c r="O157" i="9"/>
  <c r="J157" i="9"/>
  <c r="M157" i="9" s="1"/>
  <c r="O154" i="9"/>
  <c r="J152" i="9"/>
  <c r="N152" i="9" s="1"/>
  <c r="O152" i="9"/>
  <c r="O137" i="9"/>
  <c r="J137" i="9"/>
  <c r="J39" i="9"/>
  <c r="O39" i="9"/>
  <c r="J30" i="9"/>
  <c r="M30" i="9" s="1"/>
  <c r="O30" i="9"/>
  <c r="O27" i="9"/>
  <c r="J27" i="9"/>
  <c r="M27" i="9" s="1"/>
  <c r="U11" i="1"/>
  <c r="AA11" i="1" s="1"/>
  <c r="AE11" i="1" s="1"/>
  <c r="P39" i="1"/>
  <c r="K39" i="1"/>
  <c r="O39" i="1" s="1"/>
  <c r="P116" i="1"/>
  <c r="N116" i="1"/>
  <c r="R116" i="1" s="1"/>
  <c r="Y116" i="1" s="1"/>
  <c r="AC116" i="1" s="1"/>
  <c r="P8" i="1"/>
  <c r="N8" i="1"/>
  <c r="R8" i="1" s="1"/>
  <c r="Y8" i="1" s="1"/>
  <c r="AC8" i="1" s="1"/>
  <c r="J361" i="9"/>
  <c r="N361" i="9" s="1"/>
  <c r="O361" i="9"/>
  <c r="H361" i="9"/>
  <c r="H357" i="9"/>
  <c r="N334" i="9"/>
  <c r="M334" i="9"/>
  <c r="O334" i="9"/>
  <c r="J320" i="9"/>
  <c r="N320" i="9" s="1"/>
  <c r="O320" i="9"/>
  <c r="H301" i="9"/>
  <c r="J301" i="9"/>
  <c r="N301" i="9" s="1"/>
  <c r="O284" i="9"/>
  <c r="J284" i="9"/>
  <c r="M284" i="9" s="1"/>
  <c r="H284" i="9"/>
  <c r="O243" i="9"/>
  <c r="N243" i="9"/>
  <c r="H243" i="9"/>
  <c r="O232" i="9"/>
  <c r="J232" i="9"/>
  <c r="M232" i="9" s="1"/>
  <c r="H232" i="9"/>
  <c r="J225" i="9"/>
  <c r="N225" i="9" s="1"/>
  <c r="H225" i="9"/>
  <c r="O188" i="9"/>
  <c r="J188" i="9"/>
  <c r="M188" i="9" s="1"/>
  <c r="O185" i="9"/>
  <c r="H185" i="9"/>
  <c r="J185" i="9"/>
  <c r="N185" i="9" s="1"/>
  <c r="J180" i="9"/>
  <c r="N180" i="9" s="1"/>
  <c r="O180" i="9"/>
  <c r="H180" i="9"/>
  <c r="O174" i="9"/>
  <c r="J174" i="9"/>
  <c r="N174" i="9" s="1"/>
  <c r="H174" i="9"/>
  <c r="O159" i="9"/>
  <c r="J159" i="9"/>
  <c r="M159" i="9" s="1"/>
  <c r="O132" i="9"/>
  <c r="N125" i="9"/>
  <c r="M125" i="9"/>
  <c r="O125" i="9"/>
  <c r="J123" i="9"/>
  <c r="N123" i="9" s="1"/>
  <c r="J119" i="9"/>
  <c r="M119" i="9" s="1"/>
  <c r="J45" i="9"/>
  <c r="M45" i="9" s="1"/>
  <c r="O45" i="9"/>
  <c r="O33" i="9"/>
  <c r="J33" i="9"/>
  <c r="M33" i="9" s="1"/>
  <c r="J14" i="9"/>
  <c r="N14" i="9" s="1"/>
  <c r="O14" i="9"/>
  <c r="K62" i="1"/>
  <c r="N62" i="1" s="1"/>
  <c r="K262" i="1"/>
  <c r="N262" i="1" s="1"/>
  <c r="P262" i="1"/>
  <c r="J359" i="9"/>
  <c r="N359" i="9" s="1"/>
  <c r="O359" i="9"/>
  <c r="H327" i="9"/>
  <c r="M327" i="9"/>
  <c r="N327" i="9"/>
  <c r="H283" i="9"/>
  <c r="O283" i="9"/>
  <c r="O274" i="9"/>
  <c r="J274" i="9"/>
  <c r="M274" i="9" s="1"/>
  <c r="H272" i="9"/>
  <c r="H212" i="9"/>
  <c r="O212" i="9"/>
  <c r="H201" i="9"/>
  <c r="N201" i="9"/>
  <c r="M201" i="9"/>
  <c r="J189" i="9"/>
  <c r="M189" i="9" s="1"/>
  <c r="J179" i="9"/>
  <c r="M179" i="9" s="1"/>
  <c r="H179" i="9"/>
  <c r="H176" i="9"/>
  <c r="J176" i="9"/>
  <c r="M176" i="9" s="1"/>
  <c r="J142" i="9"/>
  <c r="M142" i="9" s="1"/>
  <c r="J98" i="9"/>
  <c r="N98" i="9" s="1"/>
  <c r="O88" i="9"/>
  <c r="J88" i="9"/>
  <c r="N88" i="9" s="1"/>
  <c r="J81" i="9"/>
  <c r="O81" i="9"/>
  <c r="O49" i="9"/>
  <c r="J49" i="9"/>
  <c r="N49" i="9" s="1"/>
  <c r="J31" i="9"/>
  <c r="M31" i="9" s="1"/>
  <c r="J19" i="9"/>
  <c r="M19" i="9" s="1"/>
  <c r="J13" i="9"/>
  <c r="M13" i="9" s="1"/>
  <c r="O13" i="9"/>
  <c r="N212" i="9"/>
  <c r="O176" i="9"/>
  <c r="O241" i="9"/>
  <c r="O142" i="9"/>
  <c r="H319" i="9"/>
  <c r="O115" i="9"/>
  <c r="H199" i="9"/>
  <c r="H274" i="9"/>
  <c r="N362" i="9"/>
  <c r="O355" i="9"/>
  <c r="J355" i="9"/>
  <c r="J337" i="9"/>
  <c r="M337" i="9" s="1"/>
  <c r="O324" i="9"/>
  <c r="J288" i="9"/>
  <c r="O288" i="9"/>
  <c r="H282" i="9"/>
  <c r="O282" i="9"/>
  <c r="O265" i="9"/>
  <c r="J265" i="9"/>
  <c r="J255" i="9"/>
  <c r="M255" i="9" s="1"/>
  <c r="O246" i="9"/>
  <c r="M246" i="9"/>
  <c r="H246" i="9"/>
  <c r="J240" i="9"/>
  <c r="H240" i="9"/>
  <c r="J219" i="9"/>
  <c r="M219" i="9" s="1"/>
  <c r="O219" i="9"/>
  <c r="H215" i="9"/>
  <c r="M215" i="9"/>
  <c r="J206" i="9"/>
  <c r="M206" i="9" s="1"/>
  <c r="J198" i="9"/>
  <c r="N198" i="9" s="1"/>
  <c r="J191" i="9"/>
  <c r="M191" i="9" s="1"/>
  <c r="H191" i="9"/>
  <c r="N183" i="9"/>
  <c r="O175" i="9"/>
  <c r="H175" i="9"/>
  <c r="H172" i="9"/>
  <c r="J172" i="9"/>
  <c r="M172" i="9" s="1"/>
  <c r="J166" i="9"/>
  <c r="M166" i="9" s="1"/>
  <c r="O141" i="9"/>
  <c r="J141" i="9"/>
  <c r="N141" i="9" s="1"/>
  <c r="J138" i="9"/>
  <c r="M138" i="9" s="1"/>
  <c r="J51" i="9"/>
  <c r="M51" i="9" s="1"/>
  <c r="J48" i="9"/>
  <c r="M48" i="9" s="1"/>
  <c r="J42" i="9"/>
  <c r="N42" i="9" s="1"/>
  <c r="O42" i="9"/>
  <c r="J12" i="9"/>
  <c r="N12" i="9" s="1"/>
  <c r="O115" i="1"/>
  <c r="N226" i="9"/>
  <c r="O144" i="9"/>
  <c r="M139" i="9"/>
  <c r="J118" i="9"/>
  <c r="N118" i="9" s="1"/>
  <c r="N97" i="9"/>
  <c r="O84" i="9"/>
  <c r="J84" i="9"/>
  <c r="M47" i="9"/>
  <c r="J17" i="9"/>
  <c r="M17" i="9" s="1"/>
  <c r="O17" i="9"/>
  <c r="J11" i="9"/>
  <c r="M11" i="9" s="1"/>
  <c r="G28" i="10"/>
  <c r="N114" i="9"/>
  <c r="I293" i="1" l="1"/>
  <c r="C32" i="18"/>
  <c r="C26" i="6"/>
  <c r="C14" i="6"/>
  <c r="C9" i="18"/>
  <c r="C8" i="18"/>
  <c r="C18" i="6"/>
  <c r="C8" i="6"/>
  <c r="C11" i="18"/>
  <c r="C27" i="18"/>
  <c r="C16" i="6"/>
  <c r="C26" i="18"/>
  <c r="C14" i="18"/>
  <c r="C11" i="6"/>
  <c r="C23" i="18"/>
  <c r="C13" i="18"/>
  <c r="C24" i="18"/>
  <c r="C12" i="18"/>
  <c r="C30" i="18"/>
  <c r="C10" i="18"/>
  <c r="C9" i="6"/>
  <c r="C31" i="18"/>
  <c r="C18" i="18"/>
  <c r="C23" i="6"/>
  <c r="C21" i="6"/>
  <c r="C17" i="6"/>
  <c r="C29" i="18"/>
  <c r="C19" i="18"/>
  <c r="C22" i="6"/>
  <c r="C20" i="6"/>
  <c r="C13" i="6"/>
  <c r="C28" i="18"/>
  <c r="C25" i="6"/>
  <c r="C15" i="6"/>
  <c r="C25" i="18"/>
  <c r="C15" i="18"/>
  <c r="C10" i="6"/>
  <c r="C22" i="18"/>
  <c r="C17" i="18"/>
  <c r="C21" i="18"/>
  <c r="C16" i="18"/>
  <c r="C20" i="18"/>
  <c r="C24" i="6"/>
  <c r="C19" i="6"/>
  <c r="C12" i="6"/>
  <c r="I250" i="1"/>
  <c r="I251" i="1"/>
  <c r="I212" i="1"/>
  <c r="I194" i="1"/>
  <c r="I195" i="1"/>
  <c r="I177" i="1"/>
  <c r="I178" i="1"/>
  <c r="I126" i="1"/>
  <c r="M73" i="9"/>
  <c r="Q73" i="9" s="1"/>
  <c r="X73" i="9" s="1"/>
  <c r="AB73" i="9" s="1"/>
  <c r="I35" i="1"/>
  <c r="I17" i="1"/>
  <c r="I120" i="1"/>
  <c r="I20" i="1"/>
  <c r="I18" i="1"/>
  <c r="I101" i="1"/>
  <c r="I77" i="1"/>
  <c r="I99" i="1"/>
  <c r="I15" i="1"/>
  <c r="I100" i="1"/>
  <c r="N61" i="9"/>
  <c r="R61" i="9" s="1"/>
  <c r="S61" i="9" s="1"/>
  <c r="Y61" i="9" s="1"/>
  <c r="AC61" i="9" s="1"/>
  <c r="I135" i="1"/>
  <c r="I65" i="1"/>
  <c r="I23" i="1"/>
  <c r="I14" i="1"/>
  <c r="I24" i="1"/>
  <c r="I123" i="1"/>
  <c r="I122" i="1"/>
  <c r="I121" i="1"/>
  <c r="I119" i="1"/>
  <c r="T69" i="9"/>
  <c r="Z69" i="9" s="1"/>
  <c r="AD69" i="9" s="1"/>
  <c r="T94" i="9"/>
  <c r="Z94" i="9" s="1"/>
  <c r="AD94" i="9" s="1"/>
  <c r="R287" i="1"/>
  <c r="Y287" i="1" s="1"/>
  <c r="AC287" i="1" s="1"/>
  <c r="I287" i="1" s="1"/>
  <c r="S285" i="1"/>
  <c r="T285" i="1" s="1"/>
  <c r="Z285" i="1" s="1"/>
  <c r="AD285" i="1" s="1"/>
  <c r="I285" i="1" s="1"/>
  <c r="R286" i="1"/>
  <c r="Y286" i="1" s="1"/>
  <c r="AC286" i="1" s="1"/>
  <c r="I286" i="1" s="1"/>
  <c r="R284" i="1"/>
  <c r="Y284" i="1" s="1"/>
  <c r="AC284" i="1" s="1"/>
  <c r="S284" i="1"/>
  <c r="T284" i="1" s="1"/>
  <c r="Z284" i="1" s="1"/>
  <c r="AD284" i="1" s="1"/>
  <c r="R257" i="1"/>
  <c r="Y257" i="1" s="1"/>
  <c r="AC257" i="1" s="1"/>
  <c r="S257" i="1"/>
  <c r="T257" i="1" s="1"/>
  <c r="Z257" i="1" s="1"/>
  <c r="AD257" i="1" s="1"/>
  <c r="R214" i="1"/>
  <c r="Y214" i="1" s="1"/>
  <c r="AC214" i="1" s="1"/>
  <c r="I214" i="1" s="1"/>
  <c r="R92" i="1"/>
  <c r="Y92" i="1" s="1"/>
  <c r="AC92" i="1" s="1"/>
  <c r="I92" i="1" s="1"/>
  <c r="S118" i="1"/>
  <c r="T118" i="1" s="1"/>
  <c r="Z118" i="1" s="1"/>
  <c r="AD118" i="1" s="1"/>
  <c r="I118" i="1" s="1"/>
  <c r="S124" i="1"/>
  <c r="T124" i="1" s="1"/>
  <c r="Z124" i="1" s="1"/>
  <c r="AD124" i="1" s="1"/>
  <c r="R124" i="1"/>
  <c r="Y124" i="1" s="1"/>
  <c r="AC124" i="1" s="1"/>
  <c r="S109" i="1"/>
  <c r="T109" i="1" s="1"/>
  <c r="Z109" i="1" s="1"/>
  <c r="AD109" i="1" s="1"/>
  <c r="R109" i="1"/>
  <c r="Y109" i="1" s="1"/>
  <c r="AC109" i="1" s="1"/>
  <c r="R19" i="1"/>
  <c r="Y19" i="1" s="1"/>
  <c r="AC19" i="1" s="1"/>
  <c r="I19" i="1" s="1"/>
  <c r="R16" i="1"/>
  <c r="Y16" i="1" s="1"/>
  <c r="AC16" i="1" s="1"/>
  <c r="I16" i="1" s="1"/>
  <c r="R21" i="1"/>
  <c r="Y21" i="1" s="1"/>
  <c r="AC21" i="1" s="1"/>
  <c r="I21" i="1" s="1"/>
  <c r="S22" i="1"/>
  <c r="T22" i="1" s="1"/>
  <c r="Z22" i="1" s="1"/>
  <c r="AD22" i="1" s="1"/>
  <c r="I22" i="1" s="1"/>
  <c r="R249" i="1"/>
  <c r="Y249" i="1" s="1"/>
  <c r="AC249" i="1" s="1"/>
  <c r="I249" i="1" s="1"/>
  <c r="R64" i="9"/>
  <c r="S64" i="9" s="1"/>
  <c r="Y64" i="9" s="1"/>
  <c r="AC64" i="9" s="1"/>
  <c r="N70" i="9"/>
  <c r="R70" i="9" s="1"/>
  <c r="S70" i="9" s="1"/>
  <c r="Y70" i="9" s="1"/>
  <c r="AC70" i="9" s="1"/>
  <c r="N144" i="9"/>
  <c r="Q144" i="9" s="1"/>
  <c r="X144" i="9" s="1"/>
  <c r="AB144" i="9" s="1"/>
  <c r="N148" i="9"/>
  <c r="R148" i="9" s="1"/>
  <c r="S148" i="9" s="1"/>
  <c r="Y148" i="9" s="1"/>
  <c r="AC148" i="9" s="1"/>
  <c r="N136" i="9"/>
  <c r="Q136" i="9" s="1"/>
  <c r="X136" i="9" s="1"/>
  <c r="AB136" i="9" s="1"/>
  <c r="O70" i="1"/>
  <c r="S70" i="1" s="1"/>
  <c r="T70" i="1" s="1"/>
  <c r="Z70" i="1" s="1"/>
  <c r="AD70" i="1" s="1"/>
  <c r="U90" i="1"/>
  <c r="AA90" i="1" s="1"/>
  <c r="AE90" i="1" s="1"/>
  <c r="N71" i="1"/>
  <c r="R71" i="1" s="1"/>
  <c r="Y71" i="1" s="1"/>
  <c r="AC71" i="1" s="1"/>
  <c r="I71" i="1" s="1"/>
  <c r="O90" i="1"/>
  <c r="U73" i="1"/>
  <c r="AA73" i="1" s="1"/>
  <c r="AE73" i="1" s="1"/>
  <c r="O73" i="1"/>
  <c r="S13" i="1"/>
  <c r="T13" i="1" s="1"/>
  <c r="Z13" i="1" s="1"/>
  <c r="AD13" i="1" s="1"/>
  <c r="O12" i="1"/>
  <c r="S12" i="1" s="1"/>
  <c r="T12" i="1" s="1"/>
  <c r="Z12" i="1" s="1"/>
  <c r="AD12" i="1" s="1"/>
  <c r="N265" i="1"/>
  <c r="R265" i="1" s="1"/>
  <c r="Y265" i="1" s="1"/>
  <c r="AC265" i="1" s="1"/>
  <c r="N13" i="1"/>
  <c r="R13" i="1" s="1"/>
  <c r="Y13" i="1" s="1"/>
  <c r="AC13" i="1" s="1"/>
  <c r="N264" i="1"/>
  <c r="R264" i="1" s="1"/>
  <c r="Y264" i="1" s="1"/>
  <c r="AC264" i="1" s="1"/>
  <c r="T264" i="1"/>
  <c r="Z264" i="1" s="1"/>
  <c r="AD264" i="1" s="1"/>
  <c r="N210" i="1"/>
  <c r="R210" i="1" s="1"/>
  <c r="Y210" i="1" s="1"/>
  <c r="AC210" i="1" s="1"/>
  <c r="I210" i="1" s="1"/>
  <c r="S263" i="1"/>
  <c r="T263" i="1" s="1"/>
  <c r="Z263" i="1" s="1"/>
  <c r="AD263" i="1" s="1"/>
  <c r="S265" i="1"/>
  <c r="T265" i="1" s="1"/>
  <c r="Z265" i="1" s="1"/>
  <c r="AD265" i="1" s="1"/>
  <c r="N263" i="1"/>
  <c r="R263" i="1" s="1"/>
  <c r="Y263" i="1" s="1"/>
  <c r="AC263" i="1" s="1"/>
  <c r="O209" i="1"/>
  <c r="S209" i="1" s="1"/>
  <c r="T209" i="1" s="1"/>
  <c r="Z209" i="1" s="1"/>
  <c r="AD209" i="1" s="1"/>
  <c r="O105" i="1"/>
  <c r="R105" i="1" s="1"/>
  <c r="Y105" i="1" s="1"/>
  <c r="AC105" i="1" s="1"/>
  <c r="O98" i="1"/>
  <c r="S98" i="1" s="1"/>
  <c r="T98" i="1" s="1"/>
  <c r="Z98" i="1" s="1"/>
  <c r="AD98" i="1" s="1"/>
  <c r="N46" i="1"/>
  <c r="R46" i="1" s="1"/>
  <c r="Y46" i="1" s="1"/>
  <c r="AC46" i="1" s="1"/>
  <c r="T46" i="1"/>
  <c r="Z46" i="1" s="1"/>
  <c r="AD46" i="1" s="1"/>
  <c r="S45" i="1"/>
  <c r="T45" i="1" s="1"/>
  <c r="Z45" i="1" s="1"/>
  <c r="AD45" i="1" s="1"/>
  <c r="N45" i="1"/>
  <c r="R45" i="1" s="1"/>
  <c r="Y45" i="1" s="1"/>
  <c r="AC45" i="1" s="1"/>
  <c r="T318" i="9"/>
  <c r="Z318" i="9" s="1"/>
  <c r="AD318" i="9" s="1"/>
  <c r="T229" i="9"/>
  <c r="Z229" i="9" s="1"/>
  <c r="AD229" i="9" s="1"/>
  <c r="M72" i="9"/>
  <c r="Q72" i="9" s="1"/>
  <c r="X72" i="9" s="1"/>
  <c r="AB72" i="9" s="1"/>
  <c r="N21" i="9"/>
  <c r="R21" i="9" s="1"/>
  <c r="S21" i="9" s="1"/>
  <c r="Y21" i="9" s="1"/>
  <c r="AC21" i="9" s="1"/>
  <c r="M64" i="9"/>
  <c r="Q64" i="9" s="1"/>
  <c r="X64" i="9" s="1"/>
  <c r="AB64" i="9" s="1"/>
  <c r="N60" i="9"/>
  <c r="R60" i="9" s="1"/>
  <c r="S60" i="9" s="1"/>
  <c r="Y60" i="9" s="1"/>
  <c r="AC60" i="9" s="1"/>
  <c r="T68" i="9"/>
  <c r="Z68" i="9" s="1"/>
  <c r="AD68" i="9" s="1"/>
  <c r="T18" i="9"/>
  <c r="Z18" i="9" s="1"/>
  <c r="AD18" i="9" s="1"/>
  <c r="N36" i="9"/>
  <c r="Q36" i="9" s="1"/>
  <c r="X36" i="9" s="1"/>
  <c r="AB36" i="9" s="1"/>
  <c r="T128" i="9"/>
  <c r="Z128" i="9" s="1"/>
  <c r="AD128" i="9" s="1"/>
  <c r="T31" i="9"/>
  <c r="Z31" i="9" s="1"/>
  <c r="AD31" i="9" s="1"/>
  <c r="T11" i="9"/>
  <c r="Z11" i="9" s="1"/>
  <c r="AD11" i="9" s="1"/>
  <c r="T120" i="9"/>
  <c r="Z120" i="9" s="1"/>
  <c r="AD120" i="9" s="1"/>
  <c r="T40" i="9"/>
  <c r="Z40" i="9" s="1"/>
  <c r="AD40" i="9" s="1"/>
  <c r="M116" i="9"/>
  <c r="Q116" i="9" s="1"/>
  <c r="X116" i="9" s="1"/>
  <c r="AB116" i="9" s="1"/>
  <c r="T12" i="9"/>
  <c r="Z12" i="9" s="1"/>
  <c r="AD12" i="9" s="1"/>
  <c r="N26" i="9"/>
  <c r="Q26" i="9" s="1"/>
  <c r="X26" i="9" s="1"/>
  <c r="AB26" i="9" s="1"/>
  <c r="N132" i="9"/>
  <c r="Q132" i="9" s="1"/>
  <c r="X132" i="9" s="1"/>
  <c r="AB132" i="9" s="1"/>
  <c r="T24" i="9"/>
  <c r="Z24" i="9" s="1"/>
  <c r="AD24" i="9" s="1"/>
  <c r="T96" i="9"/>
  <c r="Z96" i="9" s="1"/>
  <c r="AD96" i="9" s="1"/>
  <c r="M112" i="9"/>
  <c r="Q112" i="9" s="1"/>
  <c r="X112" i="9" s="1"/>
  <c r="AB112" i="9" s="1"/>
  <c r="N168" i="9"/>
  <c r="Q168" i="9" s="1"/>
  <c r="X168" i="9" s="1"/>
  <c r="AB168" i="9" s="1"/>
  <c r="N23" i="9"/>
  <c r="Q23" i="9" s="1"/>
  <c r="X23" i="9" s="1"/>
  <c r="AB23" i="9" s="1"/>
  <c r="M22" i="9"/>
  <c r="Q22" i="9" s="1"/>
  <c r="X22" i="9" s="1"/>
  <c r="AB22" i="9" s="1"/>
  <c r="R318" i="9"/>
  <c r="T87" i="9"/>
  <c r="Z87" i="9" s="1"/>
  <c r="AD87" i="9" s="1"/>
  <c r="T123" i="9"/>
  <c r="Z123" i="9" s="1"/>
  <c r="AD123" i="9" s="1"/>
  <c r="T85" i="9"/>
  <c r="Z85" i="9" s="1"/>
  <c r="AD85" i="9" s="1"/>
  <c r="T25" i="9"/>
  <c r="Z25" i="9" s="1"/>
  <c r="AD25" i="9" s="1"/>
  <c r="T5" i="9"/>
  <c r="Z5" i="9" s="1"/>
  <c r="AD5" i="9" s="1"/>
  <c r="R143" i="9"/>
  <c r="S143" i="9" s="1"/>
  <c r="Y143" i="9" s="1"/>
  <c r="AC143" i="9" s="1"/>
  <c r="T76" i="9"/>
  <c r="Z76" i="9" s="1"/>
  <c r="AD76" i="9" s="1"/>
  <c r="T119" i="9"/>
  <c r="Z119" i="9" s="1"/>
  <c r="AD119" i="9" s="1"/>
  <c r="T86" i="9"/>
  <c r="Z86" i="9" s="1"/>
  <c r="AD86" i="9" s="1"/>
  <c r="T108" i="9"/>
  <c r="Z108" i="9" s="1"/>
  <c r="AD108" i="9" s="1"/>
  <c r="R130" i="9"/>
  <c r="S130" i="9" s="1"/>
  <c r="Y130" i="9" s="1"/>
  <c r="AC130" i="9" s="1"/>
  <c r="T163" i="9"/>
  <c r="Z163" i="9" s="1"/>
  <c r="AD163" i="9" s="1"/>
  <c r="T121" i="9"/>
  <c r="Z121" i="9" s="1"/>
  <c r="AD121" i="9" s="1"/>
  <c r="T118" i="9"/>
  <c r="Z118" i="9" s="1"/>
  <c r="AD118" i="9" s="1"/>
  <c r="R127" i="9"/>
  <c r="S127" i="9" s="1"/>
  <c r="Y127" i="9" s="1"/>
  <c r="AC127" i="9" s="1"/>
  <c r="T65" i="9"/>
  <c r="Z65" i="9" s="1"/>
  <c r="AD65" i="9" s="1"/>
  <c r="T98" i="9"/>
  <c r="Z98" i="9" s="1"/>
  <c r="AD98" i="9" s="1"/>
  <c r="T75" i="9"/>
  <c r="Z75" i="9" s="1"/>
  <c r="AD75" i="9" s="1"/>
  <c r="T100" i="9"/>
  <c r="Z100" i="9" s="1"/>
  <c r="AD100" i="9" s="1"/>
  <c r="T59" i="9"/>
  <c r="Z59" i="9" s="1"/>
  <c r="AD59" i="9" s="1"/>
  <c r="T54" i="9"/>
  <c r="Z54" i="9" s="1"/>
  <c r="AD54" i="9" s="1"/>
  <c r="T82" i="9"/>
  <c r="Z82" i="9" s="1"/>
  <c r="AD82" i="9" s="1"/>
  <c r="T48" i="9"/>
  <c r="Z48" i="9" s="1"/>
  <c r="AD48" i="9" s="1"/>
  <c r="R22" i="9"/>
  <c r="S22" i="9" s="1"/>
  <c r="Y22" i="9" s="1"/>
  <c r="AC22" i="9" s="1"/>
  <c r="T155" i="9"/>
  <c r="Z155" i="9" s="1"/>
  <c r="AD155" i="9" s="1"/>
  <c r="T19" i="9"/>
  <c r="Z19" i="9" s="1"/>
  <c r="AD19" i="9" s="1"/>
  <c r="T147" i="9"/>
  <c r="Z147" i="9" s="1"/>
  <c r="AD147" i="9" s="1"/>
  <c r="R149" i="1"/>
  <c r="Y149" i="1" s="1"/>
  <c r="AC149" i="1" s="1"/>
  <c r="T224" i="1"/>
  <c r="Z224" i="1" s="1"/>
  <c r="AD224" i="1" s="1"/>
  <c r="R215" i="9"/>
  <c r="T186" i="9"/>
  <c r="Z186" i="9" s="1"/>
  <c r="AD186" i="9" s="1"/>
  <c r="T21" i="9"/>
  <c r="Z21" i="9" s="1"/>
  <c r="AD21" i="9" s="1"/>
  <c r="R72" i="1"/>
  <c r="Y72" i="1" s="1"/>
  <c r="AC72" i="1" s="1"/>
  <c r="R246" i="9"/>
  <c r="Q66" i="9"/>
  <c r="X66" i="9" s="1"/>
  <c r="AB66" i="9" s="1"/>
  <c r="N332" i="9"/>
  <c r="R332" i="9" s="1"/>
  <c r="S261" i="1"/>
  <c r="T261" i="1" s="1"/>
  <c r="Z261" i="1" s="1"/>
  <c r="AD261" i="1" s="1"/>
  <c r="O291" i="1"/>
  <c r="R291" i="1" s="1"/>
  <c r="Y291" i="1" s="1"/>
  <c r="AC291" i="1" s="1"/>
  <c r="N229" i="9"/>
  <c r="R229" i="9" s="1"/>
  <c r="T191" i="1"/>
  <c r="Z191" i="1" s="1"/>
  <c r="AD191" i="1" s="1"/>
  <c r="N40" i="9"/>
  <c r="Q40" i="9" s="1"/>
  <c r="X40" i="9" s="1"/>
  <c r="AB40" i="9" s="1"/>
  <c r="M280" i="9"/>
  <c r="N218" i="9"/>
  <c r="Q218" i="9" s="1"/>
  <c r="X218" i="9" s="1"/>
  <c r="AB218" i="9" s="1"/>
  <c r="U155" i="1"/>
  <c r="AA155" i="1" s="1"/>
  <c r="AE155" i="1" s="1"/>
  <c r="I155" i="1" s="1"/>
  <c r="N257" i="9"/>
  <c r="R257" i="9" s="1"/>
  <c r="Q151" i="9"/>
  <c r="X151" i="9" s="1"/>
  <c r="AB151" i="9" s="1"/>
  <c r="T109" i="9"/>
  <c r="Z109" i="9" s="1"/>
  <c r="AD109" i="9" s="1"/>
  <c r="R283" i="9"/>
  <c r="M156" i="9"/>
  <c r="Q156" i="9" s="1"/>
  <c r="X156" i="9" s="1"/>
  <c r="AB156" i="9" s="1"/>
  <c r="N211" i="9"/>
  <c r="R211" i="9" s="1"/>
  <c r="M65" i="9"/>
  <c r="Q65" i="9" s="1"/>
  <c r="X65" i="9" s="1"/>
  <c r="AB65" i="9" s="1"/>
  <c r="M71" i="9"/>
  <c r="Q71" i="9" s="1"/>
  <c r="X71" i="9" s="1"/>
  <c r="AB71" i="9" s="1"/>
  <c r="R71" i="9"/>
  <c r="S71" i="9" s="1"/>
  <c r="Y71" i="9" s="1"/>
  <c r="AC71" i="9" s="1"/>
  <c r="M59" i="9"/>
  <c r="Q59" i="9" s="1"/>
  <c r="X59" i="9" s="1"/>
  <c r="AB59" i="9" s="1"/>
  <c r="N146" i="9"/>
  <c r="R146" i="9" s="1"/>
  <c r="S146" i="9" s="1"/>
  <c r="Y146" i="9" s="1"/>
  <c r="AC146" i="9" s="1"/>
  <c r="N161" i="9"/>
  <c r="R161" i="9" s="1"/>
  <c r="S161" i="9" s="1"/>
  <c r="Y161" i="9" s="1"/>
  <c r="AC161" i="9" s="1"/>
  <c r="N162" i="9"/>
  <c r="R162" i="9" s="1"/>
  <c r="S162" i="9" s="1"/>
  <c r="Y162" i="9" s="1"/>
  <c r="AC162" i="9" s="1"/>
  <c r="T73" i="9"/>
  <c r="Z73" i="9" s="1"/>
  <c r="AD73" i="9" s="1"/>
  <c r="M348" i="9"/>
  <c r="Q267" i="9"/>
  <c r="X267" i="9" s="1"/>
  <c r="AB267" i="9" s="1"/>
  <c r="N44" i="1"/>
  <c r="R44" i="1" s="1"/>
  <c r="Y44" i="1" s="1"/>
  <c r="AC44" i="1" s="1"/>
  <c r="I44" i="1" s="1"/>
  <c r="S226" i="9"/>
  <c r="Y226" i="9" s="1"/>
  <c r="AC226" i="9" s="1"/>
  <c r="M321" i="9"/>
  <c r="N148" i="1"/>
  <c r="R148" i="1" s="1"/>
  <c r="Y148" i="1" s="1"/>
  <c r="AC148" i="1" s="1"/>
  <c r="N302" i="9"/>
  <c r="R302" i="9" s="1"/>
  <c r="M24" i="9"/>
  <c r="Q24" i="9" s="1"/>
  <c r="X24" i="9" s="1"/>
  <c r="AB24" i="9" s="1"/>
  <c r="O182" i="1"/>
  <c r="S182" i="1" s="1"/>
  <c r="T182" i="1" s="1"/>
  <c r="Z182" i="1" s="1"/>
  <c r="AD182" i="1" s="1"/>
  <c r="M193" i="9"/>
  <c r="S327" i="9"/>
  <c r="Y327" i="9" s="1"/>
  <c r="AC327" i="9" s="1"/>
  <c r="N96" i="1"/>
  <c r="R96" i="1" s="1"/>
  <c r="Y96" i="1" s="1"/>
  <c r="AC96" i="1" s="1"/>
  <c r="I96" i="1" s="1"/>
  <c r="M87" i="9"/>
  <c r="Q87" i="9" s="1"/>
  <c r="X87" i="9" s="1"/>
  <c r="AB87" i="9" s="1"/>
  <c r="M329" i="9"/>
  <c r="N261" i="1"/>
  <c r="R261" i="1" s="1"/>
  <c r="Y261" i="1" s="1"/>
  <c r="AC261" i="1" s="1"/>
  <c r="Q321" i="9"/>
  <c r="X321" i="9" s="1"/>
  <c r="AB321" i="9" s="1"/>
  <c r="T112" i="9"/>
  <c r="Z112" i="9" s="1"/>
  <c r="AD112" i="9" s="1"/>
  <c r="N271" i="9"/>
  <c r="R271" i="9" s="1"/>
  <c r="N76" i="9"/>
  <c r="R76" i="9" s="1"/>
  <c r="S76" i="9" s="1"/>
  <c r="Y76" i="9" s="1"/>
  <c r="AC76" i="9" s="1"/>
  <c r="M216" i="9"/>
  <c r="N89" i="1"/>
  <c r="R89" i="1" s="1"/>
  <c r="Y89" i="1" s="1"/>
  <c r="AC89" i="1" s="1"/>
  <c r="I89" i="1" s="1"/>
  <c r="N153" i="9"/>
  <c r="R153" i="9" s="1"/>
  <c r="S153" i="9" s="1"/>
  <c r="Y153" i="9" s="1"/>
  <c r="AC153" i="9" s="1"/>
  <c r="N272" i="9"/>
  <c r="Q272" i="9" s="1"/>
  <c r="X272" i="9" s="1"/>
  <c r="AB272" i="9" s="1"/>
  <c r="N224" i="9"/>
  <c r="Q224" i="9" s="1"/>
  <c r="X224" i="9" s="1"/>
  <c r="AB224" i="9" s="1"/>
  <c r="M342" i="9"/>
  <c r="M335" i="9"/>
  <c r="N100" i="9"/>
  <c r="R100" i="9" s="1"/>
  <c r="S100" i="9" s="1"/>
  <c r="Y100" i="9" s="1"/>
  <c r="AC100" i="9" s="1"/>
  <c r="M158" i="9"/>
  <c r="Q158" i="9" s="1"/>
  <c r="X158" i="9" s="1"/>
  <c r="AB158" i="9" s="1"/>
  <c r="M122" i="9"/>
  <c r="Q122" i="9" s="1"/>
  <c r="X122" i="9" s="1"/>
  <c r="AB122" i="9" s="1"/>
  <c r="M249" i="9"/>
  <c r="R249" i="9"/>
  <c r="M344" i="9"/>
  <c r="N308" i="9"/>
  <c r="R308" i="9" s="1"/>
  <c r="M85" i="9"/>
  <c r="Q85" i="9" s="1"/>
  <c r="X85" i="9" s="1"/>
  <c r="AB85" i="9" s="1"/>
  <c r="M181" i="9"/>
  <c r="M68" i="9"/>
  <c r="Q68" i="9" s="1"/>
  <c r="X68" i="9" s="1"/>
  <c r="AB68" i="9" s="1"/>
  <c r="M261" i="9"/>
  <c r="R61" i="1"/>
  <c r="Y61" i="1" s="1"/>
  <c r="AC61" i="1" s="1"/>
  <c r="N193" i="1"/>
  <c r="R193" i="1" s="1"/>
  <c r="Y193" i="1" s="1"/>
  <c r="AC193" i="1" s="1"/>
  <c r="M310" i="9"/>
  <c r="N69" i="9"/>
  <c r="Q69" i="9" s="1"/>
  <c r="X69" i="9" s="1"/>
  <c r="AB69" i="9" s="1"/>
  <c r="N32" i="1"/>
  <c r="R32" i="1" s="1"/>
  <c r="Y32" i="1" s="1"/>
  <c r="AC32" i="1" s="1"/>
  <c r="M357" i="9"/>
  <c r="O97" i="1"/>
  <c r="S97" i="1" s="1"/>
  <c r="T97" i="1" s="1"/>
  <c r="Z97" i="1" s="1"/>
  <c r="AD97" i="1" s="1"/>
  <c r="N117" i="1"/>
  <c r="R117" i="1" s="1"/>
  <c r="Y117" i="1" s="1"/>
  <c r="AC117" i="1" s="1"/>
  <c r="N174" i="1"/>
  <c r="R174" i="1" s="1"/>
  <c r="Y174" i="1" s="1"/>
  <c r="AC174" i="1" s="1"/>
  <c r="I174" i="1" s="1"/>
  <c r="N241" i="9"/>
  <c r="R241" i="9" s="1"/>
  <c r="N234" i="9"/>
  <c r="R234" i="9" s="1"/>
  <c r="M43" i="9"/>
  <c r="Q43" i="9" s="1"/>
  <c r="X43" i="9" s="1"/>
  <c r="AB43" i="9" s="1"/>
  <c r="S271" i="9"/>
  <c r="Y271" i="9" s="1"/>
  <c r="AC271" i="9" s="1"/>
  <c r="S198" i="9"/>
  <c r="Y198" i="9" s="1"/>
  <c r="AC198" i="9" s="1"/>
  <c r="N286" i="9"/>
  <c r="Q286" i="9" s="1"/>
  <c r="X286" i="9" s="1"/>
  <c r="AB286" i="9" s="1"/>
  <c r="M147" i="9"/>
  <c r="Q147" i="9" s="1"/>
  <c r="X147" i="9" s="1"/>
  <c r="AB147" i="9" s="1"/>
  <c r="N75" i="9"/>
  <c r="R75" i="9" s="1"/>
  <c r="S75" i="9" s="1"/>
  <c r="Y75" i="9" s="1"/>
  <c r="AC75" i="9" s="1"/>
  <c r="N45" i="9"/>
  <c r="Q45" i="9" s="1"/>
  <c r="X45" i="9" s="1"/>
  <c r="AB45" i="9" s="1"/>
  <c r="M128" i="9"/>
  <c r="Q128" i="9" s="1"/>
  <c r="X128" i="9" s="1"/>
  <c r="AB128" i="9" s="1"/>
  <c r="N338" i="9"/>
  <c r="R338" i="9" s="1"/>
  <c r="R224" i="1"/>
  <c r="Y224" i="1" s="1"/>
  <c r="AC224" i="1" s="1"/>
  <c r="R244" i="1"/>
  <c r="Y244" i="1" s="1"/>
  <c r="AC244" i="1" s="1"/>
  <c r="N244" i="9"/>
  <c r="Q244" i="9" s="1"/>
  <c r="X244" i="9" s="1"/>
  <c r="AB244" i="9" s="1"/>
  <c r="T306" i="9"/>
  <c r="Z306" i="9" s="1"/>
  <c r="AD306" i="9" s="1"/>
  <c r="T286" i="9"/>
  <c r="Z286" i="9" s="1"/>
  <c r="AD286" i="9" s="1"/>
  <c r="N105" i="9"/>
  <c r="Q105" i="9" s="1"/>
  <c r="X105" i="9" s="1"/>
  <c r="AB105" i="9" s="1"/>
  <c r="M269" i="9"/>
  <c r="N298" i="9"/>
  <c r="R298" i="9" s="1"/>
  <c r="M247" i="9"/>
  <c r="R129" i="9"/>
  <c r="S129" i="9" s="1"/>
  <c r="Y129" i="9" s="1"/>
  <c r="AC129" i="9" s="1"/>
  <c r="N324" i="9"/>
  <c r="R324" i="9" s="1"/>
  <c r="N163" i="9"/>
  <c r="Q163" i="9" s="1"/>
  <c r="X163" i="9" s="1"/>
  <c r="AB163" i="9" s="1"/>
  <c r="N63" i="1"/>
  <c r="R63" i="1" s="1"/>
  <c r="Y63" i="1" s="1"/>
  <c r="AC63" i="1" s="1"/>
  <c r="I63" i="1" s="1"/>
  <c r="M296" i="9"/>
  <c r="Q348" i="9"/>
  <c r="X348" i="9" s="1"/>
  <c r="AB348" i="9" s="1"/>
  <c r="M29" i="9"/>
  <c r="Q29" i="9" s="1"/>
  <c r="X29" i="9" s="1"/>
  <c r="AB29" i="9" s="1"/>
  <c r="M7" i="9"/>
  <c r="Q7" i="9" s="1"/>
  <c r="X7" i="9" s="1"/>
  <c r="AB7" i="9" s="1"/>
  <c r="T102" i="9"/>
  <c r="Z102" i="9" s="1"/>
  <c r="AD102" i="9" s="1"/>
  <c r="M277" i="9"/>
  <c r="N208" i="9"/>
  <c r="R208" i="9" s="1"/>
  <c r="T74" i="1"/>
  <c r="Z74" i="1" s="1"/>
  <c r="AD74" i="1" s="1"/>
  <c r="M351" i="9"/>
  <c r="R260" i="9"/>
  <c r="S113" i="1"/>
  <c r="T113" i="1" s="1"/>
  <c r="Z113" i="1" s="1"/>
  <c r="AD113" i="1" s="1"/>
  <c r="N187" i="9"/>
  <c r="R187" i="9" s="1"/>
  <c r="M251" i="9"/>
  <c r="N263" i="9"/>
  <c r="R263" i="9" s="1"/>
  <c r="S318" i="9"/>
  <c r="Y318" i="9" s="1"/>
  <c r="AC318" i="9" s="1"/>
  <c r="N300" i="9"/>
  <c r="R300" i="9" s="1"/>
  <c r="T61" i="1"/>
  <c r="Z61" i="1" s="1"/>
  <c r="AD61" i="1" s="1"/>
  <c r="Q351" i="9"/>
  <c r="X351" i="9" s="1"/>
  <c r="AB351" i="9" s="1"/>
  <c r="R282" i="9"/>
  <c r="T217" i="9"/>
  <c r="Z217" i="9" s="1"/>
  <c r="AD217" i="9" s="1"/>
  <c r="Q233" i="9"/>
  <c r="X233" i="9" s="1"/>
  <c r="AB233" i="9" s="1"/>
  <c r="S173" i="9"/>
  <c r="Y173" i="9" s="1"/>
  <c r="AC173" i="9" s="1"/>
  <c r="R72" i="9"/>
  <c r="S72" i="9" s="1"/>
  <c r="Y72" i="9" s="1"/>
  <c r="AC72" i="9" s="1"/>
  <c r="T124" i="9"/>
  <c r="Z124" i="9" s="1"/>
  <c r="AD124" i="9" s="1"/>
  <c r="N80" i="9"/>
  <c r="Q80" i="9" s="1"/>
  <c r="X80" i="9" s="1"/>
  <c r="AB80" i="9" s="1"/>
  <c r="N266" i="9"/>
  <c r="Q266" i="9" s="1"/>
  <c r="X266" i="9" s="1"/>
  <c r="AB266" i="9" s="1"/>
  <c r="T289" i="9"/>
  <c r="Z289" i="9" s="1"/>
  <c r="AD289" i="9" s="1"/>
  <c r="S353" i="9"/>
  <c r="Y353" i="9" s="1"/>
  <c r="AC353" i="9" s="1"/>
  <c r="T23" i="9"/>
  <c r="Z23" i="9" s="1"/>
  <c r="AD23" i="9" s="1"/>
  <c r="T349" i="9"/>
  <c r="Z349" i="9" s="1"/>
  <c r="AD349" i="9" s="1"/>
  <c r="T206" i="9"/>
  <c r="Z206" i="9" s="1"/>
  <c r="AD206" i="9" s="1"/>
  <c r="T50" i="9"/>
  <c r="Z50" i="9" s="1"/>
  <c r="AD50" i="9" s="1"/>
  <c r="N149" i="9"/>
  <c r="R149" i="9" s="1"/>
  <c r="S149" i="9" s="1"/>
  <c r="Y149" i="9" s="1"/>
  <c r="AC149" i="9" s="1"/>
  <c r="S258" i="9"/>
  <c r="Y258" i="9" s="1"/>
  <c r="AC258" i="9" s="1"/>
  <c r="R251" i="9"/>
  <c r="T280" i="9"/>
  <c r="Z280" i="9" s="1"/>
  <c r="AD280" i="9" s="1"/>
  <c r="S347" i="9"/>
  <c r="Y347" i="9" s="1"/>
  <c r="AC347" i="9" s="1"/>
  <c r="T256" i="9"/>
  <c r="Z256" i="9" s="1"/>
  <c r="AD256" i="9" s="1"/>
  <c r="T168" i="9"/>
  <c r="Z168" i="9" s="1"/>
  <c r="AD168" i="9" s="1"/>
  <c r="Q318" i="9"/>
  <c r="X318" i="9" s="1"/>
  <c r="AB318" i="9" s="1"/>
  <c r="N44" i="9"/>
  <c r="R44" i="9" s="1"/>
  <c r="S44" i="9" s="1"/>
  <c r="Y44" i="9" s="1"/>
  <c r="AC44" i="9" s="1"/>
  <c r="M210" i="9"/>
  <c r="M252" i="9"/>
  <c r="N9" i="9"/>
  <c r="Q9" i="9" s="1"/>
  <c r="X9" i="9" s="1"/>
  <c r="AB9" i="9" s="1"/>
  <c r="T273" i="9"/>
  <c r="Z273" i="9" s="1"/>
  <c r="AD273" i="9" s="1"/>
  <c r="R270" i="9"/>
  <c r="T237" i="9"/>
  <c r="Z237" i="9" s="1"/>
  <c r="AD237" i="9" s="1"/>
  <c r="T162" i="9"/>
  <c r="Z162" i="9" s="1"/>
  <c r="AD162" i="9" s="1"/>
  <c r="R32" i="9"/>
  <c r="S32" i="9" s="1"/>
  <c r="Y32" i="9" s="1"/>
  <c r="AC32" i="9" s="1"/>
  <c r="T126" i="9"/>
  <c r="Z126" i="9" s="1"/>
  <c r="AD126" i="9" s="1"/>
  <c r="T61" i="9"/>
  <c r="Z61" i="9" s="1"/>
  <c r="AD61" i="9" s="1"/>
  <c r="R46" i="9"/>
  <c r="S46" i="9" s="1"/>
  <c r="Y46" i="9" s="1"/>
  <c r="AC46" i="9" s="1"/>
  <c r="N113" i="1"/>
  <c r="R113" i="1" s="1"/>
  <c r="Y113" i="1" s="1"/>
  <c r="AC113" i="1" s="1"/>
  <c r="U283" i="1"/>
  <c r="AA283" i="1" s="1"/>
  <c r="AE283" i="1" s="1"/>
  <c r="O283" i="1"/>
  <c r="R20" i="9"/>
  <c r="S20" i="9" s="1"/>
  <c r="Y20" i="9" s="1"/>
  <c r="AC20" i="9" s="1"/>
  <c r="O132" i="1"/>
  <c r="S132" i="1" s="1"/>
  <c r="T132" i="1" s="1"/>
  <c r="Z132" i="1" s="1"/>
  <c r="AD132" i="1" s="1"/>
  <c r="T348" i="9"/>
  <c r="Z348" i="9" s="1"/>
  <c r="AD348" i="9" s="1"/>
  <c r="R348" i="9"/>
  <c r="R211" i="1"/>
  <c r="Y211" i="1" s="1"/>
  <c r="AC211" i="1" s="1"/>
  <c r="S348" i="9"/>
  <c r="Y348" i="9" s="1"/>
  <c r="AC348" i="9" s="1"/>
  <c r="U255" i="1"/>
  <c r="AA255" i="1" s="1"/>
  <c r="AE255" i="1" s="1"/>
  <c r="O255" i="1"/>
  <c r="O240" i="1"/>
  <c r="S240" i="1" s="1"/>
  <c r="T240" i="1" s="1"/>
  <c r="Z240" i="1" s="1"/>
  <c r="AD240" i="1" s="1"/>
  <c r="R147" i="9"/>
  <c r="S147" i="9" s="1"/>
  <c r="Y147" i="9" s="1"/>
  <c r="AC147" i="9" s="1"/>
  <c r="T41" i="9"/>
  <c r="Z41" i="9" s="1"/>
  <c r="AD41" i="9" s="1"/>
  <c r="O42" i="1"/>
  <c r="S42" i="1" s="1"/>
  <c r="T42" i="1" s="1"/>
  <c r="Z42" i="1" s="1"/>
  <c r="AD42" i="1" s="1"/>
  <c r="S300" i="9"/>
  <c r="Y300" i="9" s="1"/>
  <c r="AC300" i="9" s="1"/>
  <c r="T342" i="9"/>
  <c r="Z342" i="9" s="1"/>
  <c r="AD342" i="9" s="1"/>
  <c r="T6" i="9"/>
  <c r="Z6" i="9" s="1"/>
  <c r="AD6" i="9" s="1"/>
  <c r="U83" i="1"/>
  <c r="AA83" i="1" s="1"/>
  <c r="AE83" i="1" s="1"/>
  <c r="N130" i="1"/>
  <c r="R130" i="1" s="1"/>
  <c r="Y130" i="1" s="1"/>
  <c r="AC130" i="1" s="1"/>
  <c r="N176" i="1"/>
  <c r="R176" i="1" s="1"/>
  <c r="Y176" i="1" s="1"/>
  <c r="AC176" i="1" s="1"/>
  <c r="O83" i="1"/>
  <c r="S32" i="1"/>
  <c r="T32" i="1" s="1"/>
  <c r="Z32" i="1" s="1"/>
  <c r="AD32" i="1" s="1"/>
  <c r="R175" i="1"/>
  <c r="Y175" i="1" s="1"/>
  <c r="AC175" i="1" s="1"/>
  <c r="T316" i="9"/>
  <c r="Z316" i="9" s="1"/>
  <c r="AD316" i="9" s="1"/>
  <c r="R233" i="9"/>
  <c r="S193" i="1"/>
  <c r="T193" i="1" s="1"/>
  <c r="Z193" i="1" s="1"/>
  <c r="AD193" i="1" s="1"/>
  <c r="O131" i="1"/>
  <c r="S131" i="1" s="1"/>
  <c r="T131" i="1" s="1"/>
  <c r="Z131" i="1" s="1"/>
  <c r="AD131" i="1" s="1"/>
  <c r="S176" i="1"/>
  <c r="T176" i="1" s="1"/>
  <c r="Z176" i="1" s="1"/>
  <c r="AD176" i="1" s="1"/>
  <c r="T78" i="9"/>
  <c r="Z78" i="9" s="1"/>
  <c r="AD78" i="9" s="1"/>
  <c r="S72" i="1"/>
  <c r="T72" i="1" s="1"/>
  <c r="Z72" i="1" s="1"/>
  <c r="AD72" i="1" s="1"/>
  <c r="U133" i="1"/>
  <c r="AA133" i="1" s="1"/>
  <c r="AE133" i="1" s="1"/>
  <c r="R191" i="1"/>
  <c r="Y191" i="1" s="1"/>
  <c r="AC191" i="1" s="1"/>
  <c r="R50" i="9"/>
  <c r="S50" i="9" s="1"/>
  <c r="Y50" i="9" s="1"/>
  <c r="AC50" i="9" s="1"/>
  <c r="O133" i="1"/>
  <c r="U131" i="1"/>
  <c r="AA131" i="1" s="1"/>
  <c r="AE131" i="1" s="1"/>
  <c r="U134" i="1"/>
  <c r="AA134" i="1" s="1"/>
  <c r="AE134" i="1" s="1"/>
  <c r="O134" i="1"/>
  <c r="S256" i="9"/>
  <c r="Y256" i="9" s="1"/>
  <c r="AC256" i="9" s="1"/>
  <c r="S130" i="1"/>
  <c r="T130" i="1" s="1"/>
  <c r="Z130" i="1" s="1"/>
  <c r="AD130" i="1" s="1"/>
  <c r="S280" i="9"/>
  <c r="Y280" i="9" s="1"/>
  <c r="AC280" i="9" s="1"/>
  <c r="Q245" i="9"/>
  <c r="X245" i="9" s="1"/>
  <c r="AB245" i="9" s="1"/>
  <c r="T127" i="9"/>
  <c r="Z127" i="9" s="1"/>
  <c r="AD127" i="9" s="1"/>
  <c r="T175" i="1"/>
  <c r="Z175" i="1" s="1"/>
  <c r="AD175" i="1" s="1"/>
  <c r="T339" i="9"/>
  <c r="Z339" i="9" s="1"/>
  <c r="AD339" i="9" s="1"/>
  <c r="T336" i="9"/>
  <c r="Z336" i="9" s="1"/>
  <c r="AD336" i="9" s="1"/>
  <c r="T72" i="9"/>
  <c r="Z72" i="9" s="1"/>
  <c r="AD72" i="9" s="1"/>
  <c r="O82" i="1"/>
  <c r="R82" i="1" s="1"/>
  <c r="Y82" i="1" s="1"/>
  <c r="AC82" i="1" s="1"/>
  <c r="R24" i="9"/>
  <c r="S24" i="9" s="1"/>
  <c r="Y24" i="9" s="1"/>
  <c r="AC24" i="9" s="1"/>
  <c r="Q139" i="9"/>
  <c r="X139" i="9" s="1"/>
  <c r="AB139" i="9" s="1"/>
  <c r="Q46" i="9"/>
  <c r="X46" i="9" s="1"/>
  <c r="AB46" i="9" s="1"/>
  <c r="T154" i="1"/>
  <c r="Z154" i="1" s="1"/>
  <c r="AD154" i="1" s="1"/>
  <c r="I154" i="1" s="1"/>
  <c r="R351" i="9"/>
  <c r="N147" i="1"/>
  <c r="R147" i="1" s="1"/>
  <c r="Y147" i="1" s="1"/>
  <c r="AC147" i="1" s="1"/>
  <c r="I147" i="1" s="1"/>
  <c r="O52" i="1"/>
  <c r="R52" i="1" s="1"/>
  <c r="Y52" i="1" s="1"/>
  <c r="AC52" i="1" s="1"/>
  <c r="S349" i="9"/>
  <c r="Y349" i="9" s="1"/>
  <c r="AC349" i="9" s="1"/>
  <c r="S187" i="9"/>
  <c r="Y187" i="9" s="1"/>
  <c r="AC187" i="9" s="1"/>
  <c r="Q260" i="9"/>
  <c r="X260" i="9" s="1"/>
  <c r="AB260" i="9" s="1"/>
  <c r="S148" i="1"/>
  <c r="T148" i="1" s="1"/>
  <c r="Z148" i="1" s="1"/>
  <c r="AD148" i="1" s="1"/>
  <c r="T34" i="1"/>
  <c r="Z34" i="1" s="1"/>
  <c r="AD34" i="1" s="1"/>
  <c r="T211" i="1"/>
  <c r="Z211" i="1" s="1"/>
  <c r="AD211" i="1" s="1"/>
  <c r="S304" i="9"/>
  <c r="Y304" i="9" s="1"/>
  <c r="AC304" i="9" s="1"/>
  <c r="S149" i="1"/>
  <c r="T149" i="1" s="1"/>
  <c r="Z149" i="1" s="1"/>
  <c r="AD149" i="1" s="1"/>
  <c r="O11" i="1"/>
  <c r="S11" i="1" s="1"/>
  <c r="T11" i="1" s="1"/>
  <c r="Z11" i="1" s="1"/>
  <c r="AD11" i="1" s="1"/>
  <c r="T357" i="9"/>
  <c r="Z357" i="9" s="1"/>
  <c r="AD357" i="9" s="1"/>
  <c r="R5" i="9"/>
  <c r="S5" i="9" s="1"/>
  <c r="Y5" i="9" s="1"/>
  <c r="AC5" i="9" s="1"/>
  <c r="O173" i="1"/>
  <c r="S173" i="1" s="1"/>
  <c r="T173" i="1" s="1"/>
  <c r="Z173" i="1" s="1"/>
  <c r="AD173" i="1" s="1"/>
  <c r="T130" i="9"/>
  <c r="Z130" i="9" s="1"/>
  <c r="AD130" i="9" s="1"/>
  <c r="O81" i="1"/>
  <c r="R81" i="1" s="1"/>
  <c r="Y81" i="1" s="1"/>
  <c r="AC81" i="1" s="1"/>
  <c r="Q50" i="9"/>
  <c r="X50" i="9" s="1"/>
  <c r="AB50" i="9" s="1"/>
  <c r="T129" i="9"/>
  <c r="Z129" i="9" s="1"/>
  <c r="AD129" i="9" s="1"/>
  <c r="Q270" i="9"/>
  <c r="X270" i="9" s="1"/>
  <c r="AB270" i="9" s="1"/>
  <c r="S145" i="9"/>
  <c r="Y145" i="9" s="1"/>
  <c r="AC145" i="9" s="1"/>
  <c r="S64" i="1"/>
  <c r="T64" i="1" s="1"/>
  <c r="Z64" i="1" s="1"/>
  <c r="AD64" i="1" s="1"/>
  <c r="S273" i="9"/>
  <c r="Y273" i="9" s="1"/>
  <c r="AC273" i="9" s="1"/>
  <c r="T70" i="9"/>
  <c r="Z70" i="9" s="1"/>
  <c r="AD70" i="9" s="1"/>
  <c r="T29" i="9"/>
  <c r="Z29" i="9" s="1"/>
  <c r="AD29" i="9" s="1"/>
  <c r="T47" i="9"/>
  <c r="Z47" i="9" s="1"/>
  <c r="AD47" i="9" s="1"/>
  <c r="T3" i="9"/>
  <c r="Z3" i="9" s="1"/>
  <c r="AD3" i="9" s="1"/>
  <c r="N64" i="1"/>
  <c r="R64" i="1" s="1"/>
  <c r="Y64" i="1" s="1"/>
  <c r="AC64" i="1" s="1"/>
  <c r="Q47" i="9"/>
  <c r="X47" i="9" s="1"/>
  <c r="AB47" i="9" s="1"/>
  <c r="N54" i="1"/>
  <c r="R54" i="1" s="1"/>
  <c r="Y54" i="1" s="1"/>
  <c r="AC54" i="1" s="1"/>
  <c r="S40" i="1"/>
  <c r="T40" i="1" s="1"/>
  <c r="Z40" i="1" s="1"/>
  <c r="AD40" i="1" s="1"/>
  <c r="S257" i="9"/>
  <c r="Y257" i="9" s="1"/>
  <c r="AC257" i="9" s="1"/>
  <c r="R108" i="9"/>
  <c r="S108" i="9" s="1"/>
  <c r="Y108" i="9" s="1"/>
  <c r="AC108" i="9" s="1"/>
  <c r="Q181" i="9"/>
  <c r="X181" i="9" s="1"/>
  <c r="AB181" i="9" s="1"/>
  <c r="T83" i="9"/>
  <c r="Z83" i="9" s="1"/>
  <c r="AD83" i="9" s="1"/>
  <c r="R91" i="9"/>
  <c r="S91" i="9" s="1"/>
  <c r="Y91" i="9" s="1"/>
  <c r="AC91" i="9" s="1"/>
  <c r="Q127" i="9"/>
  <c r="X127" i="9" s="1"/>
  <c r="AB127" i="9" s="1"/>
  <c r="S206" i="9"/>
  <c r="Y206" i="9" s="1"/>
  <c r="AC206" i="9" s="1"/>
  <c r="T77" i="9"/>
  <c r="Z77" i="9" s="1"/>
  <c r="AD77" i="9" s="1"/>
  <c r="U64" i="1"/>
  <c r="AA64" i="1" s="1"/>
  <c r="AE64" i="1" s="1"/>
  <c r="S69" i="1"/>
  <c r="T69" i="1" s="1"/>
  <c r="Z69" i="1" s="1"/>
  <c r="AD69" i="1" s="1"/>
  <c r="Q264" i="9"/>
  <c r="X264" i="9" s="1"/>
  <c r="AB264" i="9" s="1"/>
  <c r="S260" i="9"/>
  <c r="Y260" i="9" s="1"/>
  <c r="AC260" i="9" s="1"/>
  <c r="T314" i="9"/>
  <c r="Z314" i="9" s="1"/>
  <c r="AD314" i="9" s="1"/>
  <c r="T277" i="9"/>
  <c r="Z277" i="9" s="1"/>
  <c r="AD277" i="9" s="1"/>
  <c r="T58" i="9"/>
  <c r="Z58" i="9" s="1"/>
  <c r="AD58" i="9" s="1"/>
  <c r="S190" i="1"/>
  <c r="T190" i="1" s="1"/>
  <c r="Z190" i="1" s="1"/>
  <c r="AD190" i="1" s="1"/>
  <c r="I190" i="1" s="1"/>
  <c r="R120" i="9"/>
  <c r="S120" i="9" s="1"/>
  <c r="Y120" i="9" s="1"/>
  <c r="AC120" i="9" s="1"/>
  <c r="T244" i="1"/>
  <c r="Z244" i="1" s="1"/>
  <c r="AD244" i="1" s="1"/>
  <c r="R267" i="9"/>
  <c r="S301" i="9"/>
  <c r="Y301" i="9" s="1"/>
  <c r="AC301" i="9" s="1"/>
  <c r="O156" i="1"/>
  <c r="S156" i="1" s="1"/>
  <c r="T156" i="1" s="1"/>
  <c r="Z156" i="1" s="1"/>
  <c r="AD156" i="1" s="1"/>
  <c r="T347" i="9"/>
  <c r="Z347" i="9" s="1"/>
  <c r="AD347" i="9" s="1"/>
  <c r="S221" i="9"/>
  <c r="Y221" i="9" s="1"/>
  <c r="AC221" i="9" s="1"/>
  <c r="T294" i="9"/>
  <c r="Z294" i="9" s="1"/>
  <c r="AD294" i="9" s="1"/>
  <c r="T183" i="9"/>
  <c r="Z183" i="9" s="1"/>
  <c r="AD183" i="9" s="1"/>
  <c r="Q145" i="9"/>
  <c r="X145" i="9" s="1"/>
  <c r="AB145" i="9" s="1"/>
  <c r="O218" i="1"/>
  <c r="S218" i="1" s="1"/>
  <c r="T218" i="1" s="1"/>
  <c r="Z218" i="1" s="1"/>
  <c r="AD218" i="1" s="1"/>
  <c r="T104" i="9"/>
  <c r="Z104" i="9" s="1"/>
  <c r="AD104" i="9" s="1"/>
  <c r="R43" i="9"/>
  <c r="S43" i="9" s="1"/>
  <c r="Y43" i="9" s="1"/>
  <c r="AC43" i="9" s="1"/>
  <c r="T215" i="9"/>
  <c r="Z215" i="9" s="1"/>
  <c r="AD215" i="9" s="1"/>
  <c r="S340" i="9"/>
  <c r="Y340" i="9" s="1"/>
  <c r="AC340" i="9" s="1"/>
  <c r="T67" i="9"/>
  <c r="Z67" i="9" s="1"/>
  <c r="AD67" i="9" s="1"/>
  <c r="T63" i="9"/>
  <c r="Z63" i="9" s="1"/>
  <c r="AD63" i="9" s="1"/>
  <c r="T46" i="9"/>
  <c r="Z46" i="9" s="1"/>
  <c r="AD46" i="9" s="1"/>
  <c r="O43" i="1"/>
  <c r="T53" i="9"/>
  <c r="Z53" i="9" s="1"/>
  <c r="AD53" i="9" s="1"/>
  <c r="T220" i="9"/>
  <c r="Z220" i="9" s="1"/>
  <c r="AD220" i="9" s="1"/>
  <c r="R277" i="1"/>
  <c r="Y277" i="1" s="1"/>
  <c r="AC277" i="1" s="1"/>
  <c r="R41" i="1"/>
  <c r="Y41" i="1" s="1"/>
  <c r="AC41" i="1" s="1"/>
  <c r="R151" i="9"/>
  <c r="S151" i="9" s="1"/>
  <c r="Y151" i="9" s="1"/>
  <c r="AC151" i="9" s="1"/>
  <c r="Q143" i="9"/>
  <c r="X143" i="9" s="1"/>
  <c r="AB143" i="9" s="1"/>
  <c r="R310" i="9"/>
  <c r="T41" i="1"/>
  <c r="Z41" i="1" s="1"/>
  <c r="AD41" i="1" s="1"/>
  <c r="T216" i="9"/>
  <c r="Z216" i="9" s="1"/>
  <c r="AD216" i="9" s="1"/>
  <c r="T151" i="9"/>
  <c r="Z151" i="9" s="1"/>
  <c r="AD151" i="9" s="1"/>
  <c r="S298" i="9"/>
  <c r="Y298" i="9" s="1"/>
  <c r="AC298" i="9" s="1"/>
  <c r="T262" i="9"/>
  <c r="Z262" i="9" s="1"/>
  <c r="AD262" i="9" s="1"/>
  <c r="T353" i="9"/>
  <c r="Z353" i="9" s="1"/>
  <c r="AD353" i="9" s="1"/>
  <c r="O114" i="1"/>
  <c r="S114" i="1" s="1"/>
  <c r="T114" i="1" s="1"/>
  <c r="Z114" i="1" s="1"/>
  <c r="AD114" i="1" s="1"/>
  <c r="T173" i="9"/>
  <c r="Z173" i="9" s="1"/>
  <c r="AD173" i="9" s="1"/>
  <c r="S270" i="9"/>
  <c r="Y270" i="9" s="1"/>
  <c r="AC270" i="9" s="1"/>
  <c r="T253" i="9"/>
  <c r="Z253" i="9" s="1"/>
  <c r="AD253" i="9" s="1"/>
  <c r="T97" i="9"/>
  <c r="Z97" i="9" s="1"/>
  <c r="AD97" i="9" s="1"/>
  <c r="T270" i="9"/>
  <c r="Z270" i="9" s="1"/>
  <c r="AD270" i="9" s="1"/>
  <c r="T153" i="9"/>
  <c r="Z153" i="9" s="1"/>
  <c r="AD153" i="9" s="1"/>
  <c r="R262" i="9"/>
  <c r="T327" i="9"/>
  <c r="Z327" i="9" s="1"/>
  <c r="AD327" i="9" s="1"/>
  <c r="R204" i="9"/>
  <c r="S186" i="9"/>
  <c r="Y186" i="9" s="1"/>
  <c r="AC186" i="9" s="1"/>
  <c r="Q130" i="9"/>
  <c r="X130" i="9" s="1"/>
  <c r="AB130" i="9" s="1"/>
  <c r="T290" i="9"/>
  <c r="Z290" i="9" s="1"/>
  <c r="AD290" i="9" s="1"/>
  <c r="T248" i="9"/>
  <c r="Z248" i="9" s="1"/>
  <c r="AD248" i="9" s="1"/>
  <c r="T28" i="9"/>
  <c r="Z28" i="9" s="1"/>
  <c r="AD28" i="9" s="1"/>
  <c r="Q253" i="9"/>
  <c r="X253" i="9" s="1"/>
  <c r="AB253" i="9" s="1"/>
  <c r="T226" i="9"/>
  <c r="Z226" i="9" s="1"/>
  <c r="AD226" i="9" s="1"/>
  <c r="T64" i="9"/>
  <c r="Z64" i="9" s="1"/>
  <c r="AD64" i="9" s="1"/>
  <c r="S262" i="9"/>
  <c r="Y262" i="9" s="1"/>
  <c r="AC262" i="9" s="1"/>
  <c r="T43" i="9"/>
  <c r="Z43" i="9" s="1"/>
  <c r="AD43" i="9" s="1"/>
  <c r="Q310" i="9"/>
  <c r="X310" i="9" s="1"/>
  <c r="AB310" i="9" s="1"/>
  <c r="T111" i="9"/>
  <c r="Z111" i="9" s="1"/>
  <c r="AD111" i="9" s="1"/>
  <c r="S204" i="9"/>
  <c r="Y204" i="9" s="1"/>
  <c r="AC204" i="9" s="1"/>
  <c r="T204" i="9"/>
  <c r="Z204" i="9" s="1"/>
  <c r="AD204" i="9" s="1"/>
  <c r="T310" i="9"/>
  <c r="Z310" i="9" s="1"/>
  <c r="AD310" i="9" s="1"/>
  <c r="S341" i="9"/>
  <c r="Y341" i="9" s="1"/>
  <c r="AC341" i="9" s="1"/>
  <c r="T16" i="9"/>
  <c r="Z16" i="9" s="1"/>
  <c r="AD16" i="9" s="1"/>
  <c r="Q251" i="9"/>
  <c r="X251" i="9" s="1"/>
  <c r="AB251" i="9" s="1"/>
  <c r="T150" i="9"/>
  <c r="Z150" i="9" s="1"/>
  <c r="AD150" i="9" s="1"/>
  <c r="T10" i="9"/>
  <c r="Z10" i="9" s="1"/>
  <c r="AD10" i="9" s="1"/>
  <c r="Q296" i="9"/>
  <c r="X296" i="9" s="1"/>
  <c r="AB296" i="9" s="1"/>
  <c r="R66" i="9"/>
  <c r="S66" i="9" s="1"/>
  <c r="Y66" i="9" s="1"/>
  <c r="AC66" i="9" s="1"/>
  <c r="R273" i="9"/>
  <c r="S335" i="9"/>
  <c r="Y335" i="9" s="1"/>
  <c r="AC335" i="9" s="1"/>
  <c r="R306" i="9"/>
  <c r="T71" i="9"/>
  <c r="Z71" i="9" s="1"/>
  <c r="AD71" i="9" s="1"/>
  <c r="Q306" i="9"/>
  <c r="X306" i="9" s="1"/>
  <c r="AB306" i="9" s="1"/>
  <c r="T223" i="9"/>
  <c r="Z223" i="9" s="1"/>
  <c r="AD223" i="9" s="1"/>
  <c r="R202" i="9"/>
  <c r="Q213" i="9"/>
  <c r="X213" i="9" s="1"/>
  <c r="AB213" i="9" s="1"/>
  <c r="T66" i="9"/>
  <c r="Z66" i="9" s="1"/>
  <c r="AD66" i="9" s="1"/>
  <c r="T74" i="9"/>
  <c r="Z74" i="9" s="1"/>
  <c r="AD74" i="9" s="1"/>
  <c r="R8" i="9"/>
  <c r="S8" i="9" s="1"/>
  <c r="Y8" i="9" s="1"/>
  <c r="AC8" i="9" s="1"/>
  <c r="T55" i="9"/>
  <c r="Z55" i="9" s="1"/>
  <c r="AD55" i="9" s="1"/>
  <c r="T80" i="9"/>
  <c r="Z80" i="9" s="1"/>
  <c r="AD80" i="9" s="1"/>
  <c r="T194" i="9"/>
  <c r="Z194" i="9" s="1"/>
  <c r="AD194" i="9" s="1"/>
  <c r="Q273" i="9"/>
  <c r="X273" i="9" s="1"/>
  <c r="AB273" i="9" s="1"/>
  <c r="S306" i="9"/>
  <c r="Y306" i="9" s="1"/>
  <c r="AC306" i="9" s="1"/>
  <c r="T296" i="9"/>
  <c r="Z296" i="9" s="1"/>
  <c r="AD296" i="9" s="1"/>
  <c r="T340" i="9"/>
  <c r="Z340" i="9" s="1"/>
  <c r="AD340" i="9" s="1"/>
  <c r="R340" i="9"/>
  <c r="R85" i="9"/>
  <c r="S85" i="9" s="1"/>
  <c r="Y85" i="9" s="1"/>
  <c r="AC85" i="9" s="1"/>
  <c r="C31" i="6"/>
  <c r="N194" i="9"/>
  <c r="R194" i="9" s="1"/>
  <c r="M196" i="9"/>
  <c r="M190" i="9"/>
  <c r="S229" i="9"/>
  <c r="Y229" i="9" s="1"/>
  <c r="AC229" i="9" s="1"/>
  <c r="R58" i="9"/>
  <c r="S58" i="9" s="1"/>
  <c r="Y58" i="9" s="1"/>
  <c r="AC58" i="9" s="1"/>
  <c r="S216" i="9"/>
  <c r="Y216" i="9" s="1"/>
  <c r="AC216" i="9" s="1"/>
  <c r="Q202" i="9"/>
  <c r="X202" i="9" s="1"/>
  <c r="AB202" i="9" s="1"/>
  <c r="M54" i="9"/>
  <c r="Q54" i="9" s="1"/>
  <c r="X54" i="9" s="1"/>
  <c r="AB54" i="9" s="1"/>
  <c r="N205" i="9"/>
  <c r="R205" i="9" s="1"/>
  <c r="T148" i="9"/>
  <c r="Z148" i="9" s="1"/>
  <c r="AD148" i="9" s="1"/>
  <c r="N41" i="9"/>
  <c r="R41" i="9" s="1"/>
  <c r="S41" i="9" s="1"/>
  <c r="Y41" i="9" s="1"/>
  <c r="AC41" i="9" s="1"/>
  <c r="M108" i="9"/>
  <c r="Q108" i="9" s="1"/>
  <c r="X108" i="9" s="1"/>
  <c r="AB108" i="9" s="1"/>
  <c r="M223" i="9"/>
  <c r="N63" i="9"/>
  <c r="Q63" i="9" s="1"/>
  <c r="X63" i="9" s="1"/>
  <c r="AB63" i="9" s="1"/>
  <c r="T156" i="9"/>
  <c r="Z156" i="9" s="1"/>
  <c r="AD156" i="9" s="1"/>
  <c r="M164" i="9"/>
  <c r="T136" i="9"/>
  <c r="Z136" i="9" s="1"/>
  <c r="AD136" i="9" s="1"/>
  <c r="N209" i="9"/>
  <c r="Q209" i="9" s="1"/>
  <c r="X209" i="9" s="1"/>
  <c r="AB209" i="9" s="1"/>
  <c r="N31" i="9"/>
  <c r="Q31" i="9" s="1"/>
  <c r="X31" i="9" s="1"/>
  <c r="AB31" i="9" s="1"/>
  <c r="M98" i="9"/>
  <c r="Q98" i="9" s="1"/>
  <c r="X98" i="9" s="1"/>
  <c r="AB98" i="9" s="1"/>
  <c r="N200" i="9"/>
  <c r="R200" i="9" s="1"/>
  <c r="M110" i="9"/>
  <c r="Q110" i="9" s="1"/>
  <c r="X110" i="9" s="1"/>
  <c r="AB110" i="9" s="1"/>
  <c r="R86" i="9"/>
  <c r="S86" i="9" s="1"/>
  <c r="Y86" i="9" s="1"/>
  <c r="AC86" i="9" s="1"/>
  <c r="Q220" i="9"/>
  <c r="X220" i="9" s="1"/>
  <c r="AB220" i="9" s="1"/>
  <c r="T114" i="9"/>
  <c r="Z114" i="9" s="1"/>
  <c r="AD114" i="9" s="1"/>
  <c r="T179" i="9"/>
  <c r="Z179" i="9" s="1"/>
  <c r="AD179" i="9" s="1"/>
  <c r="M239" i="9"/>
  <c r="M32" i="9"/>
  <c r="Q32" i="9" s="1"/>
  <c r="X32" i="9" s="1"/>
  <c r="AB32" i="9" s="1"/>
  <c r="T101" i="9"/>
  <c r="Z101" i="9" s="1"/>
  <c r="AD101" i="9" s="1"/>
  <c r="Q186" i="9"/>
  <c r="X186" i="9" s="1"/>
  <c r="AB186" i="9" s="1"/>
  <c r="Q129" i="9"/>
  <c r="X129" i="9" s="1"/>
  <c r="AB129" i="9" s="1"/>
  <c r="T198" i="9"/>
  <c r="Z198" i="9" s="1"/>
  <c r="AD198" i="9" s="1"/>
  <c r="T240" i="9"/>
  <c r="Z240" i="9" s="1"/>
  <c r="AD240" i="9" s="1"/>
  <c r="S223" i="9"/>
  <c r="Y223" i="9" s="1"/>
  <c r="AC223" i="9" s="1"/>
  <c r="N237" i="9"/>
  <c r="Q237" i="9" s="1"/>
  <c r="X237" i="9" s="1"/>
  <c r="AB237" i="9" s="1"/>
  <c r="T145" i="9"/>
  <c r="Z145" i="9" s="1"/>
  <c r="AD145" i="9" s="1"/>
  <c r="Q38" i="9"/>
  <c r="X38" i="9" s="1"/>
  <c r="AB38" i="9" s="1"/>
  <c r="S183" i="9"/>
  <c r="Y183" i="9" s="1"/>
  <c r="AC183" i="9" s="1"/>
  <c r="M86" i="9"/>
  <c r="Q86" i="9" s="1"/>
  <c r="X86" i="9" s="1"/>
  <c r="AB86" i="9" s="1"/>
  <c r="Q8" i="9"/>
  <c r="X8" i="9" s="1"/>
  <c r="AB8" i="9" s="1"/>
  <c r="N18" i="9"/>
  <c r="R18" i="9" s="1"/>
  <c r="S18" i="9" s="1"/>
  <c r="Y18" i="9" s="1"/>
  <c r="AC18" i="9" s="1"/>
  <c r="M12" i="9"/>
  <c r="Q12" i="9" s="1"/>
  <c r="X12" i="9" s="1"/>
  <c r="AB12" i="9" s="1"/>
  <c r="C32" i="6"/>
  <c r="T298" i="9"/>
  <c r="Z298" i="9" s="1"/>
  <c r="AD298" i="9" s="1"/>
  <c r="R116" i="9"/>
  <c r="S116" i="9" s="1"/>
  <c r="Y116" i="9" s="1"/>
  <c r="AC116" i="9" s="1"/>
  <c r="T362" i="9"/>
  <c r="Z362" i="9" s="1"/>
  <c r="AD362" i="9" s="1"/>
  <c r="C28" i="6"/>
  <c r="S267" i="9"/>
  <c r="Y267" i="9" s="1"/>
  <c r="AC267" i="9" s="1"/>
  <c r="S351" i="9"/>
  <c r="Y351" i="9" s="1"/>
  <c r="AC351" i="9" s="1"/>
  <c r="C29" i="6"/>
  <c r="S338" i="9"/>
  <c r="Y338" i="9" s="1"/>
  <c r="AC338" i="9" s="1"/>
  <c r="T90" i="9"/>
  <c r="Z90" i="9" s="1"/>
  <c r="AD90" i="9" s="1"/>
  <c r="S308" i="9"/>
  <c r="Y308" i="9" s="1"/>
  <c r="AC308" i="9" s="1"/>
  <c r="R186" i="9"/>
  <c r="T38" i="9"/>
  <c r="Z38" i="9" s="1"/>
  <c r="AD38" i="9" s="1"/>
  <c r="T143" i="9"/>
  <c r="Z143" i="9" s="1"/>
  <c r="AD143" i="9" s="1"/>
  <c r="T116" i="9"/>
  <c r="Z116" i="9" s="1"/>
  <c r="AD116" i="9" s="1"/>
  <c r="T149" i="9"/>
  <c r="Z149" i="9" s="1"/>
  <c r="AD149" i="9" s="1"/>
  <c r="T26" i="9"/>
  <c r="Z26" i="9" s="1"/>
  <c r="AD26" i="9" s="1"/>
  <c r="T260" i="9"/>
  <c r="Z260" i="9" s="1"/>
  <c r="AD260" i="9" s="1"/>
  <c r="S358" i="9"/>
  <c r="Y358" i="9" s="1"/>
  <c r="AC358" i="9" s="1"/>
  <c r="R73" i="9"/>
  <c r="S73" i="9" s="1"/>
  <c r="Y73" i="9" s="1"/>
  <c r="AC73" i="9" s="1"/>
  <c r="Q283" i="9"/>
  <c r="X283" i="9" s="1"/>
  <c r="AB283" i="9" s="1"/>
  <c r="S302" i="9"/>
  <c r="Y302" i="9" s="1"/>
  <c r="AC302" i="9" s="1"/>
  <c r="T181" i="9"/>
  <c r="Z181" i="9" s="1"/>
  <c r="AD181" i="9" s="1"/>
  <c r="S181" i="9"/>
  <c r="Y181" i="9" s="1"/>
  <c r="AC181" i="9" s="1"/>
  <c r="R170" i="9"/>
  <c r="Q170" i="9"/>
  <c r="X170" i="9" s="1"/>
  <c r="AB170" i="9" s="1"/>
  <c r="T211" i="9"/>
  <c r="Z211" i="9" s="1"/>
  <c r="AD211" i="9" s="1"/>
  <c r="S211" i="9"/>
  <c r="Y211" i="9" s="1"/>
  <c r="AC211" i="9" s="1"/>
  <c r="T234" i="9"/>
  <c r="Z234" i="9" s="1"/>
  <c r="AD234" i="9" s="1"/>
  <c r="S234" i="9"/>
  <c r="Y234" i="9" s="1"/>
  <c r="AC234" i="9" s="1"/>
  <c r="S319" i="9"/>
  <c r="Y319" i="9" s="1"/>
  <c r="AC319" i="9" s="1"/>
  <c r="T319" i="9"/>
  <c r="Z319" i="9" s="1"/>
  <c r="AD319" i="9" s="1"/>
  <c r="T247" i="9"/>
  <c r="Z247" i="9" s="1"/>
  <c r="AD247" i="9" s="1"/>
  <c r="Q247" i="9"/>
  <c r="X247" i="9" s="1"/>
  <c r="AB247" i="9" s="1"/>
  <c r="S247" i="9"/>
  <c r="Y247" i="9" s="1"/>
  <c r="AC247" i="9" s="1"/>
  <c r="R247" i="9"/>
  <c r="T332" i="9"/>
  <c r="Z332" i="9" s="1"/>
  <c r="AD332" i="9" s="1"/>
  <c r="T267" i="9"/>
  <c r="Z267" i="9" s="1"/>
  <c r="AD267" i="9" s="1"/>
  <c r="T351" i="9"/>
  <c r="Z351" i="9" s="1"/>
  <c r="AD351" i="9" s="1"/>
  <c r="T89" i="9"/>
  <c r="Z89" i="9" s="1"/>
  <c r="AD89" i="9" s="1"/>
  <c r="T258" i="9"/>
  <c r="Z258" i="9" s="1"/>
  <c r="AD258" i="9" s="1"/>
  <c r="T321" i="9"/>
  <c r="Z321" i="9" s="1"/>
  <c r="AD321" i="9" s="1"/>
  <c r="R217" i="9"/>
  <c r="Q282" i="9"/>
  <c r="X282" i="9" s="1"/>
  <c r="AB282" i="9" s="1"/>
  <c r="R156" i="9"/>
  <c r="S156" i="9" s="1"/>
  <c r="Y156" i="9" s="1"/>
  <c r="AC156" i="9" s="1"/>
  <c r="Q217" i="9"/>
  <c r="X217" i="9" s="1"/>
  <c r="AB217" i="9" s="1"/>
  <c r="S294" i="9"/>
  <c r="Y294" i="9" s="1"/>
  <c r="AC294" i="9" s="1"/>
  <c r="T244" i="9"/>
  <c r="Z244" i="9" s="1"/>
  <c r="AD244" i="9" s="1"/>
  <c r="Q249" i="9"/>
  <c r="X249" i="9" s="1"/>
  <c r="AB249" i="9" s="1"/>
  <c r="Q294" i="9"/>
  <c r="X294" i="9" s="1"/>
  <c r="AB294" i="9" s="1"/>
  <c r="T4" i="9"/>
  <c r="Z4" i="9" s="1"/>
  <c r="AD4" i="9" s="1"/>
  <c r="S321" i="9"/>
  <c r="Y321" i="9" s="1"/>
  <c r="AC321" i="9" s="1"/>
  <c r="S289" i="9"/>
  <c r="Y289" i="9" s="1"/>
  <c r="AC289" i="9" s="1"/>
  <c r="R296" i="9"/>
  <c r="Q58" i="9"/>
  <c r="X58" i="9" s="1"/>
  <c r="AB58" i="9" s="1"/>
  <c r="T271" i="9"/>
  <c r="Z271" i="9" s="1"/>
  <c r="AD271" i="9" s="1"/>
  <c r="Q215" i="9"/>
  <c r="X215" i="9" s="1"/>
  <c r="AB215" i="9" s="1"/>
  <c r="S215" i="9"/>
  <c r="Y215" i="9" s="1"/>
  <c r="AC215" i="9" s="1"/>
  <c r="R74" i="9"/>
  <c r="S74" i="9" s="1"/>
  <c r="Y74" i="9" s="1"/>
  <c r="AC74" i="9" s="1"/>
  <c r="Q74" i="9"/>
  <c r="X74" i="9" s="1"/>
  <c r="AB74" i="9" s="1"/>
  <c r="T172" i="9"/>
  <c r="Z172" i="9" s="1"/>
  <c r="AD172" i="9" s="1"/>
  <c r="S172" i="9"/>
  <c r="Y172" i="9" s="1"/>
  <c r="AC172" i="9" s="1"/>
  <c r="S337" i="9"/>
  <c r="Y337" i="9" s="1"/>
  <c r="AC337" i="9" s="1"/>
  <c r="T337" i="9"/>
  <c r="Z337" i="9" s="1"/>
  <c r="AD337" i="9" s="1"/>
  <c r="S171" i="9"/>
  <c r="Y171" i="9" s="1"/>
  <c r="AC171" i="9" s="1"/>
  <c r="T171" i="9"/>
  <c r="Z171" i="9" s="1"/>
  <c r="AD171" i="9" s="1"/>
  <c r="S201" i="9"/>
  <c r="Y201" i="9" s="1"/>
  <c r="AC201" i="9" s="1"/>
  <c r="T201" i="9"/>
  <c r="Z201" i="9" s="1"/>
  <c r="AD201" i="9" s="1"/>
  <c r="Q113" i="9"/>
  <c r="X113" i="9" s="1"/>
  <c r="AB113" i="9" s="1"/>
  <c r="R113" i="9"/>
  <c r="S113" i="9" s="1"/>
  <c r="Y113" i="9" s="1"/>
  <c r="AC113" i="9" s="1"/>
  <c r="T131" i="9"/>
  <c r="Z131" i="9" s="1"/>
  <c r="AD131" i="9" s="1"/>
  <c r="T191" i="9"/>
  <c r="Z191" i="9" s="1"/>
  <c r="AD191" i="9" s="1"/>
  <c r="S237" i="9"/>
  <c r="Y237" i="9" s="1"/>
  <c r="AC237" i="9" s="1"/>
  <c r="S209" i="9"/>
  <c r="Y209" i="9" s="1"/>
  <c r="AC209" i="9" s="1"/>
  <c r="T209" i="9"/>
  <c r="Z209" i="9" s="1"/>
  <c r="AD209" i="9" s="1"/>
  <c r="T231" i="9"/>
  <c r="Z231" i="9" s="1"/>
  <c r="AD231" i="9" s="1"/>
  <c r="S231" i="9"/>
  <c r="Y231" i="9" s="1"/>
  <c r="AC231" i="9" s="1"/>
  <c r="T60" i="9"/>
  <c r="Z60" i="9" s="1"/>
  <c r="AD60" i="9" s="1"/>
  <c r="R158" i="9"/>
  <c r="S158" i="9" s="1"/>
  <c r="Y158" i="9" s="1"/>
  <c r="AC158" i="9" s="1"/>
  <c r="T158" i="9"/>
  <c r="Z158" i="9" s="1"/>
  <c r="AD158" i="9" s="1"/>
  <c r="T139" i="9"/>
  <c r="Z139" i="9" s="1"/>
  <c r="AD139" i="9" s="1"/>
  <c r="R139" i="9"/>
  <c r="S139" i="9" s="1"/>
  <c r="Y139" i="9" s="1"/>
  <c r="AC139" i="9" s="1"/>
  <c r="S286" i="9"/>
  <c r="Y286" i="9" s="1"/>
  <c r="AC286" i="9" s="1"/>
  <c r="S193" i="9"/>
  <c r="Y193" i="9" s="1"/>
  <c r="AC193" i="9" s="1"/>
  <c r="T193" i="9"/>
  <c r="Z193" i="9" s="1"/>
  <c r="AD193" i="9" s="1"/>
  <c r="Q193" i="9"/>
  <c r="X193" i="9" s="1"/>
  <c r="AB193" i="9" s="1"/>
  <c r="R193" i="9"/>
  <c r="T189" i="9"/>
  <c r="Z189" i="9" s="1"/>
  <c r="AD189" i="9" s="1"/>
  <c r="S189" i="9"/>
  <c r="Y189" i="9" s="1"/>
  <c r="AC189" i="9" s="1"/>
  <c r="C27" i="6"/>
  <c r="T252" i="9"/>
  <c r="Z252" i="9" s="1"/>
  <c r="AD252" i="9" s="1"/>
  <c r="R321" i="9"/>
  <c r="T192" i="9"/>
  <c r="Z192" i="9" s="1"/>
  <c r="AD192" i="9" s="1"/>
  <c r="T161" i="9"/>
  <c r="Z161" i="9" s="1"/>
  <c r="AD161" i="9" s="1"/>
  <c r="S217" i="9"/>
  <c r="Y217" i="9" s="1"/>
  <c r="AC217" i="9" s="1"/>
  <c r="C30" i="6"/>
  <c r="T251" i="9"/>
  <c r="Z251" i="9" s="1"/>
  <c r="AD251" i="9" s="1"/>
  <c r="T249" i="9"/>
  <c r="Z249" i="9" s="1"/>
  <c r="AD249" i="9" s="1"/>
  <c r="T99" i="9"/>
  <c r="Z99" i="9" s="1"/>
  <c r="AD99" i="9" s="1"/>
  <c r="S227" i="9"/>
  <c r="Y227" i="9" s="1"/>
  <c r="AC227" i="9" s="1"/>
  <c r="S281" i="9"/>
  <c r="Y281" i="9" s="1"/>
  <c r="AC281" i="9" s="1"/>
  <c r="T113" i="9"/>
  <c r="Z113" i="9" s="1"/>
  <c r="AD113" i="9" s="1"/>
  <c r="T95" i="9"/>
  <c r="Z95" i="9" s="1"/>
  <c r="AD95" i="9" s="1"/>
  <c r="Q95" i="9"/>
  <c r="X95" i="9" s="1"/>
  <c r="AB95" i="9" s="1"/>
  <c r="T22" i="9"/>
  <c r="Z22" i="9" s="1"/>
  <c r="AD22" i="9" s="1"/>
  <c r="R38" i="9"/>
  <c r="S38" i="9" s="1"/>
  <c r="Y38" i="9" s="1"/>
  <c r="AC38" i="9" s="1"/>
  <c r="T268" i="9"/>
  <c r="Z268" i="9" s="1"/>
  <c r="AD268" i="9" s="1"/>
  <c r="S268" i="9"/>
  <c r="Y268" i="9" s="1"/>
  <c r="AC268" i="9" s="1"/>
  <c r="S323" i="9"/>
  <c r="Y323" i="9" s="1"/>
  <c r="AC323" i="9" s="1"/>
  <c r="T323" i="9"/>
  <c r="Z323" i="9" s="1"/>
  <c r="AD323" i="9" s="1"/>
  <c r="R154" i="9"/>
  <c r="S154" i="9" s="1"/>
  <c r="Y154" i="9" s="1"/>
  <c r="AC154" i="9" s="1"/>
  <c r="Q154" i="9"/>
  <c r="X154" i="9" s="1"/>
  <c r="AB154" i="9" s="1"/>
  <c r="S205" i="9"/>
  <c r="Y205" i="9" s="1"/>
  <c r="AC205" i="9" s="1"/>
  <c r="T205" i="9"/>
  <c r="Z205" i="9" s="1"/>
  <c r="AD205" i="9" s="1"/>
  <c r="Q173" i="9"/>
  <c r="X173" i="9" s="1"/>
  <c r="AB173" i="9" s="1"/>
  <c r="R173" i="9"/>
  <c r="T225" i="9"/>
  <c r="Z225" i="9" s="1"/>
  <c r="AD225" i="9" s="1"/>
  <c r="S225" i="9"/>
  <c r="Y225" i="9" s="1"/>
  <c r="AC225" i="9" s="1"/>
  <c r="T44" i="9"/>
  <c r="Z44" i="9" s="1"/>
  <c r="AD44" i="9" s="1"/>
  <c r="R7" i="9"/>
  <c r="S7" i="9" s="1"/>
  <c r="Y7" i="9" s="1"/>
  <c r="AC7" i="9" s="1"/>
  <c r="N323" i="9"/>
  <c r="R323" i="9" s="1"/>
  <c r="N177" i="9"/>
  <c r="R177" i="9" s="1"/>
  <c r="R74" i="1"/>
  <c r="Y74" i="1" s="1"/>
  <c r="AC74" i="1" s="1"/>
  <c r="T202" i="9"/>
  <c r="Z202" i="9" s="1"/>
  <c r="AD202" i="9" s="1"/>
  <c r="S202" i="9"/>
  <c r="Y202" i="9" s="1"/>
  <c r="AC202" i="9" s="1"/>
  <c r="M185" i="9"/>
  <c r="M225" i="9"/>
  <c r="N106" i="9"/>
  <c r="Q106" i="9" s="1"/>
  <c r="X106" i="9" s="1"/>
  <c r="AB106" i="9" s="1"/>
  <c r="N313" i="9"/>
  <c r="Q313" i="9" s="1"/>
  <c r="X313" i="9" s="1"/>
  <c r="AB313" i="9" s="1"/>
  <c r="T304" i="9"/>
  <c r="Z304" i="9" s="1"/>
  <c r="AD304" i="9" s="1"/>
  <c r="N166" i="9"/>
  <c r="R166" i="9" s="1"/>
  <c r="S166" i="9" s="1"/>
  <c r="Y166" i="9" s="1"/>
  <c r="AC166" i="9" s="1"/>
  <c r="N142" i="9"/>
  <c r="R142" i="9" s="1"/>
  <c r="S142" i="9" s="1"/>
  <c r="Y142" i="9" s="1"/>
  <c r="AC142" i="9" s="1"/>
  <c r="N17" i="9"/>
  <c r="R17" i="9" s="1"/>
  <c r="S17" i="9" s="1"/>
  <c r="Y17" i="9" s="1"/>
  <c r="AC17" i="9" s="1"/>
  <c r="N138" i="9"/>
  <c r="R138" i="9" s="1"/>
  <c r="S138" i="9" s="1"/>
  <c r="Y138" i="9" s="1"/>
  <c r="AC138" i="9" s="1"/>
  <c r="M359" i="9"/>
  <c r="N358" i="9"/>
  <c r="N82" i="9"/>
  <c r="M82" i="9"/>
  <c r="S269" i="9"/>
  <c r="Y269" i="9" s="1"/>
  <c r="AC269" i="9" s="1"/>
  <c r="T269" i="9"/>
  <c r="Z269" i="9" s="1"/>
  <c r="AD269" i="9" s="1"/>
  <c r="O192" i="1"/>
  <c r="N192" i="1"/>
  <c r="S182" i="9"/>
  <c r="Y182" i="9" s="1"/>
  <c r="AC182" i="9" s="1"/>
  <c r="T182" i="9"/>
  <c r="Z182" i="9" s="1"/>
  <c r="AD182" i="9" s="1"/>
  <c r="S362" i="9"/>
  <c r="Y362" i="9" s="1"/>
  <c r="AC362" i="9" s="1"/>
  <c r="R95" i="9"/>
  <c r="S95" i="9" s="1"/>
  <c r="Y95" i="9" s="1"/>
  <c r="AC95" i="9" s="1"/>
  <c r="N33" i="9"/>
  <c r="Q33" i="9" s="1"/>
  <c r="X33" i="9" s="1"/>
  <c r="AB33" i="9" s="1"/>
  <c r="M123" i="9"/>
  <c r="Q123" i="9" s="1"/>
  <c r="X123" i="9" s="1"/>
  <c r="AB123" i="9" s="1"/>
  <c r="M152" i="9"/>
  <c r="Q152" i="9" s="1"/>
  <c r="X152" i="9" s="1"/>
  <c r="AB152" i="9" s="1"/>
  <c r="M236" i="9"/>
  <c r="N297" i="9"/>
  <c r="R297" i="9" s="1"/>
  <c r="O33" i="1"/>
  <c r="S33" i="1" s="1"/>
  <c r="T33" i="1" s="1"/>
  <c r="Z33" i="1" s="1"/>
  <c r="AD33" i="1" s="1"/>
  <c r="T7" i="9"/>
  <c r="Z7" i="9" s="1"/>
  <c r="AD7" i="9" s="1"/>
  <c r="N126" i="9"/>
  <c r="M126" i="9"/>
  <c r="M5" i="9"/>
  <c r="Q5" i="9" s="1"/>
  <c r="X5" i="9" s="1"/>
  <c r="AB5" i="9" s="1"/>
  <c r="M120" i="9"/>
  <c r="Q120" i="9" s="1"/>
  <c r="X120" i="9" s="1"/>
  <c r="AB120" i="9" s="1"/>
  <c r="N309" i="9"/>
  <c r="R309" i="9" s="1"/>
  <c r="N336" i="9"/>
  <c r="Q336" i="9" s="1"/>
  <c r="X336" i="9" s="1"/>
  <c r="AB336" i="9" s="1"/>
  <c r="N62" i="9"/>
  <c r="Q62" i="9" s="1"/>
  <c r="X62" i="9" s="1"/>
  <c r="AB62" i="9" s="1"/>
  <c r="N115" i="9"/>
  <c r="R115" i="9" s="1"/>
  <c r="S115" i="9" s="1"/>
  <c r="Y115" i="9" s="1"/>
  <c r="AC115" i="9" s="1"/>
  <c r="R34" i="1"/>
  <c r="Y34" i="1" s="1"/>
  <c r="AC34" i="1" s="1"/>
  <c r="M292" i="9"/>
  <c r="N99" i="9"/>
  <c r="N259" i="9"/>
  <c r="Q259" i="9" s="1"/>
  <c r="X259" i="9" s="1"/>
  <c r="AB259" i="9" s="1"/>
  <c r="M319" i="9"/>
  <c r="N77" i="9"/>
  <c r="S292" i="9"/>
  <c r="Y292" i="9" s="1"/>
  <c r="AC292" i="9" s="1"/>
  <c r="T292" i="9"/>
  <c r="Z292" i="9" s="1"/>
  <c r="AD292" i="9" s="1"/>
  <c r="S277" i="9"/>
  <c r="Y277" i="9" s="1"/>
  <c r="AC277" i="9" s="1"/>
  <c r="N167" i="9"/>
  <c r="R167" i="9" s="1"/>
  <c r="S167" i="9" s="1"/>
  <c r="Y167" i="9" s="1"/>
  <c r="AC167" i="9" s="1"/>
  <c r="N25" i="9"/>
  <c r="M25" i="9"/>
  <c r="N67" i="9"/>
  <c r="M67" i="9"/>
  <c r="R319" i="9"/>
  <c r="Q319" i="9"/>
  <c r="X319" i="9" s="1"/>
  <c r="AB319" i="9" s="1"/>
  <c r="M4" i="9"/>
  <c r="N4" i="9"/>
  <c r="M316" i="9"/>
  <c r="N316" i="9"/>
  <c r="T32" i="9"/>
  <c r="Z32" i="9" s="1"/>
  <c r="AD32" i="9" s="1"/>
  <c r="M231" i="9"/>
  <c r="Q231" i="9"/>
  <c r="X231" i="9" s="1"/>
  <c r="AB231" i="9" s="1"/>
  <c r="R231" i="9"/>
  <c r="S255" i="9"/>
  <c r="Y255" i="9" s="1"/>
  <c r="AC255" i="9" s="1"/>
  <c r="T255" i="9"/>
  <c r="Z255" i="9" s="1"/>
  <c r="AD255" i="9" s="1"/>
  <c r="R239" i="9"/>
  <c r="Q239" i="9"/>
  <c r="X239" i="9" s="1"/>
  <c r="AB239" i="9" s="1"/>
  <c r="R292" i="9"/>
  <c r="Q292" i="9"/>
  <c r="X292" i="9" s="1"/>
  <c r="AB292" i="9" s="1"/>
  <c r="M150" i="9"/>
  <c r="N150" i="9"/>
  <c r="Q268" i="9"/>
  <c r="X268" i="9" s="1"/>
  <c r="AB268" i="9" s="1"/>
  <c r="R268" i="9"/>
  <c r="S329" i="9"/>
  <c r="Y329" i="9" s="1"/>
  <c r="AC329" i="9" s="1"/>
  <c r="T329" i="9"/>
  <c r="Z329" i="9" s="1"/>
  <c r="AD329" i="9" s="1"/>
  <c r="N337" i="9"/>
  <c r="R337" i="9" s="1"/>
  <c r="N192" i="9"/>
  <c r="R192" i="9" s="1"/>
  <c r="N169" i="9"/>
  <c r="R169" i="9" s="1"/>
  <c r="S169" i="9" s="1"/>
  <c r="Y169" i="9" s="1"/>
  <c r="AC169" i="9" s="1"/>
  <c r="N221" i="9"/>
  <c r="R221" i="9" s="1"/>
  <c r="M228" i="9"/>
  <c r="M281" i="9"/>
  <c r="M360" i="9"/>
  <c r="S249" i="9"/>
  <c r="Y249" i="9" s="1"/>
  <c r="AC249" i="9" s="1"/>
  <c r="N354" i="9"/>
  <c r="R354" i="9" s="1"/>
  <c r="M155" i="9"/>
  <c r="Q155" i="9" s="1"/>
  <c r="X155" i="9" s="1"/>
  <c r="AB155" i="9" s="1"/>
  <c r="N352" i="9"/>
  <c r="Q352" i="9" s="1"/>
  <c r="X352" i="9" s="1"/>
  <c r="AB352" i="9" s="1"/>
  <c r="M111" i="9"/>
  <c r="N111" i="9"/>
  <c r="T326" i="9"/>
  <c r="Z326" i="9" s="1"/>
  <c r="AD326" i="9" s="1"/>
  <c r="S326" i="9"/>
  <c r="Y326" i="9" s="1"/>
  <c r="AC326" i="9" s="1"/>
  <c r="T93" i="9"/>
  <c r="Z93" i="9" s="1"/>
  <c r="AD93" i="9" s="1"/>
  <c r="T207" i="9"/>
  <c r="Z207" i="9" s="1"/>
  <c r="AD207" i="9" s="1"/>
  <c r="S207" i="9"/>
  <c r="Y207" i="9" s="1"/>
  <c r="AC207" i="9" s="1"/>
  <c r="R344" i="9"/>
  <c r="Q344" i="9"/>
  <c r="X344" i="9" s="1"/>
  <c r="AB344" i="9" s="1"/>
  <c r="N10" i="9"/>
  <c r="N353" i="9"/>
  <c r="N90" i="9"/>
  <c r="M90" i="9"/>
  <c r="S356" i="9"/>
  <c r="Y356" i="9" s="1"/>
  <c r="AC356" i="9" s="1"/>
  <c r="T356" i="9"/>
  <c r="Z356" i="9" s="1"/>
  <c r="AD356" i="9" s="1"/>
  <c r="R164" i="9"/>
  <c r="Q164" i="9"/>
  <c r="X164" i="9" s="1"/>
  <c r="AB164" i="9" s="1"/>
  <c r="Q329" i="9"/>
  <c r="X329" i="9" s="1"/>
  <c r="AB329" i="9" s="1"/>
  <c r="R329" i="9"/>
  <c r="R253" i="9"/>
  <c r="S192" i="9"/>
  <c r="Y192" i="9" s="1"/>
  <c r="AC192" i="9" s="1"/>
  <c r="T228" i="9"/>
  <c r="Z228" i="9" s="1"/>
  <c r="AD228" i="9" s="1"/>
  <c r="S228" i="9"/>
  <c r="Y228" i="9" s="1"/>
  <c r="AC228" i="9" s="1"/>
  <c r="N93" i="9"/>
  <c r="M93" i="9"/>
  <c r="Q261" i="9"/>
  <c r="X261" i="9" s="1"/>
  <c r="AB261" i="9" s="1"/>
  <c r="R261" i="9"/>
  <c r="N349" i="9"/>
  <c r="Q349" i="9" s="1"/>
  <c r="X349" i="9" s="1"/>
  <c r="AB349" i="9" s="1"/>
  <c r="T8" i="9"/>
  <c r="Z8" i="9" s="1"/>
  <c r="AD8" i="9" s="1"/>
  <c r="M242" i="9"/>
  <c r="N89" i="9"/>
  <c r="R89" i="9" s="1"/>
  <c r="S89" i="9" s="1"/>
  <c r="Y89" i="9" s="1"/>
  <c r="AC89" i="9" s="1"/>
  <c r="M253" i="9"/>
  <c r="N16" i="9"/>
  <c r="R16" i="9" s="1"/>
  <c r="S16" i="9" s="1"/>
  <c r="Y16" i="9" s="1"/>
  <c r="AC16" i="9" s="1"/>
  <c r="N34" i="9"/>
  <c r="R34" i="9" s="1"/>
  <c r="S34" i="9" s="1"/>
  <c r="Y34" i="9" s="1"/>
  <c r="AC34" i="9" s="1"/>
  <c r="T224" i="9"/>
  <c r="Z224" i="9" s="1"/>
  <c r="AD224" i="9" s="1"/>
  <c r="S224" i="9"/>
  <c r="Y224" i="9" s="1"/>
  <c r="AC224" i="9" s="1"/>
  <c r="S263" i="9"/>
  <c r="Y263" i="9" s="1"/>
  <c r="AC263" i="9" s="1"/>
  <c r="T263" i="9"/>
  <c r="Z263" i="9" s="1"/>
  <c r="AD263" i="9" s="1"/>
  <c r="N304" i="9"/>
  <c r="T239" i="9"/>
  <c r="Z239" i="9" s="1"/>
  <c r="AD239" i="9" s="1"/>
  <c r="S239" i="9"/>
  <c r="Y239" i="9" s="1"/>
  <c r="AC239" i="9" s="1"/>
  <c r="N104" i="9"/>
  <c r="M104" i="9"/>
  <c r="M207" i="9"/>
  <c r="N207" i="9"/>
  <c r="T344" i="9"/>
  <c r="Z344" i="9" s="1"/>
  <c r="AD344" i="9" s="1"/>
  <c r="S344" i="9"/>
  <c r="Y344" i="9" s="1"/>
  <c r="AC344" i="9" s="1"/>
  <c r="T272" i="9"/>
  <c r="Z272" i="9" s="1"/>
  <c r="AD272" i="9" s="1"/>
  <c r="S272" i="9"/>
  <c r="Y272" i="9" s="1"/>
  <c r="AC272" i="9" s="1"/>
  <c r="S342" i="9"/>
  <c r="Y342" i="9" s="1"/>
  <c r="AC342" i="9" s="1"/>
  <c r="N124" i="9"/>
  <c r="M124" i="9"/>
  <c r="S233" i="9"/>
  <c r="Y233" i="9" s="1"/>
  <c r="AC233" i="9" s="1"/>
  <c r="T233" i="9"/>
  <c r="Z233" i="9" s="1"/>
  <c r="AD233" i="9" s="1"/>
  <c r="Q182" i="9"/>
  <c r="X182" i="9" s="1"/>
  <c r="AB182" i="9" s="1"/>
  <c r="R182" i="9"/>
  <c r="S164" i="9"/>
  <c r="Y164" i="9" s="1"/>
  <c r="AC164" i="9" s="1"/>
  <c r="T164" i="9"/>
  <c r="Z164" i="9" s="1"/>
  <c r="AD164" i="9" s="1"/>
  <c r="M118" i="9"/>
  <c r="Q118" i="9" s="1"/>
  <c r="X118" i="9" s="1"/>
  <c r="AB118" i="9" s="1"/>
  <c r="N51" i="9"/>
  <c r="R51" i="9" s="1"/>
  <c r="S51" i="9" s="1"/>
  <c r="Y51" i="9" s="1"/>
  <c r="AC51" i="9" s="1"/>
  <c r="N255" i="9"/>
  <c r="R255" i="9" s="1"/>
  <c r="N119" i="9"/>
  <c r="Q119" i="9" s="1"/>
  <c r="X119" i="9" s="1"/>
  <c r="AB119" i="9" s="1"/>
  <c r="N341" i="9"/>
  <c r="Q341" i="9" s="1"/>
  <c r="X341" i="9" s="1"/>
  <c r="AB341" i="9" s="1"/>
  <c r="S251" i="9"/>
  <c r="Y251" i="9" s="1"/>
  <c r="AC251" i="9" s="1"/>
  <c r="N94" i="9"/>
  <c r="Q94" i="9" s="1"/>
  <c r="X94" i="9" s="1"/>
  <c r="AB94" i="9" s="1"/>
  <c r="N134" i="9"/>
  <c r="R134" i="9" s="1"/>
  <c r="S134" i="9" s="1"/>
  <c r="Y134" i="9" s="1"/>
  <c r="AC134" i="9" s="1"/>
  <c r="T266" i="9"/>
  <c r="Z266" i="9" s="1"/>
  <c r="AD266" i="9" s="1"/>
  <c r="S266" i="9"/>
  <c r="Y266" i="9" s="1"/>
  <c r="AC266" i="9" s="1"/>
  <c r="T278" i="9"/>
  <c r="Z278" i="9" s="1"/>
  <c r="AD278" i="9" s="1"/>
  <c r="S278" i="9"/>
  <c r="Y278" i="9" s="1"/>
  <c r="AC278" i="9" s="1"/>
  <c r="R65" i="9"/>
  <c r="S65" i="9" s="1"/>
  <c r="Y65" i="9" s="1"/>
  <c r="AC65" i="9" s="1"/>
  <c r="Q55" i="9"/>
  <c r="X55" i="9" s="1"/>
  <c r="AB55" i="9" s="1"/>
  <c r="R55" i="9"/>
  <c r="S55" i="9" s="1"/>
  <c r="Y55" i="9" s="1"/>
  <c r="AC55" i="9" s="1"/>
  <c r="T261" i="9"/>
  <c r="Z261" i="9" s="1"/>
  <c r="AD261" i="9" s="1"/>
  <c r="S261" i="9"/>
  <c r="Y261" i="9" s="1"/>
  <c r="AC261" i="9" s="1"/>
  <c r="R6" i="9"/>
  <c r="S6" i="9" s="1"/>
  <c r="Y6" i="9" s="1"/>
  <c r="AC6" i="9" s="1"/>
  <c r="Q6" i="9"/>
  <c r="X6" i="9" s="1"/>
  <c r="AB6" i="9" s="1"/>
  <c r="N256" i="9"/>
  <c r="N101" i="9"/>
  <c r="M101" i="9"/>
  <c r="R280" i="9"/>
  <c r="Q280" i="9"/>
  <c r="X280" i="9" s="1"/>
  <c r="AB280" i="9" s="1"/>
  <c r="T259" i="9"/>
  <c r="Z259" i="9" s="1"/>
  <c r="AD259" i="9" s="1"/>
  <c r="S259" i="9"/>
  <c r="Y259" i="9" s="1"/>
  <c r="AC259" i="9" s="1"/>
  <c r="S47" i="9"/>
  <c r="Y47" i="9" s="1"/>
  <c r="AC47" i="9" s="1"/>
  <c r="U277" i="1"/>
  <c r="AA277" i="1" s="1"/>
  <c r="AE277" i="1" s="1"/>
  <c r="T277" i="1"/>
  <c r="Z277" i="1" s="1"/>
  <c r="AD277" i="1" s="1"/>
  <c r="O292" i="1"/>
  <c r="S225" i="1"/>
  <c r="T225" i="1" s="1"/>
  <c r="Z225" i="1" s="1"/>
  <c r="AD225" i="1" s="1"/>
  <c r="R225" i="1"/>
  <c r="Y225" i="1" s="1"/>
  <c r="AC225" i="1" s="1"/>
  <c r="N223" i="1"/>
  <c r="O223" i="1"/>
  <c r="U225" i="1"/>
  <c r="AA225" i="1" s="1"/>
  <c r="AE225" i="1" s="1"/>
  <c r="U200" i="1"/>
  <c r="AA200" i="1" s="1"/>
  <c r="AE200" i="1" s="1"/>
  <c r="T200" i="1"/>
  <c r="Z200" i="1" s="1"/>
  <c r="AD200" i="1" s="1"/>
  <c r="R139" i="1"/>
  <c r="Y139" i="1" s="1"/>
  <c r="AC139" i="1" s="1"/>
  <c r="S139" i="1"/>
  <c r="T139" i="1" s="1"/>
  <c r="Z139" i="1" s="1"/>
  <c r="AD139" i="1" s="1"/>
  <c r="S117" i="1"/>
  <c r="T117" i="1" s="1"/>
  <c r="Z117" i="1" s="1"/>
  <c r="AD117" i="1" s="1"/>
  <c r="O84" i="1"/>
  <c r="N69" i="1"/>
  <c r="R69" i="1" s="1"/>
  <c r="Y69" i="1" s="1"/>
  <c r="AC69" i="1" s="1"/>
  <c r="O62" i="1"/>
  <c r="R62" i="1" s="1"/>
  <c r="Y62" i="1" s="1"/>
  <c r="AC62" i="1" s="1"/>
  <c r="N40" i="1"/>
  <c r="R40" i="1" s="1"/>
  <c r="Y40" i="1" s="1"/>
  <c r="AC40" i="1" s="1"/>
  <c r="Q314" i="9"/>
  <c r="X314" i="9" s="1"/>
  <c r="AB314" i="9" s="1"/>
  <c r="R314" i="9"/>
  <c r="T170" i="9"/>
  <c r="Z170" i="9" s="1"/>
  <c r="AD170" i="9" s="1"/>
  <c r="S170" i="9"/>
  <c r="Y170" i="9" s="1"/>
  <c r="AC170" i="9" s="1"/>
  <c r="M53" i="9"/>
  <c r="N53" i="9"/>
  <c r="N291" i="9"/>
  <c r="R291" i="9" s="1"/>
  <c r="N214" i="9"/>
  <c r="Q214" i="9" s="1"/>
  <c r="X214" i="9" s="1"/>
  <c r="AB214" i="9" s="1"/>
  <c r="N315" i="9"/>
  <c r="R315" i="9" s="1"/>
  <c r="M295" i="9"/>
  <c r="N52" i="9"/>
  <c r="M52" i="9"/>
  <c r="N92" i="9"/>
  <c r="M92" i="9"/>
  <c r="R155" i="9"/>
  <c r="S155" i="9" s="1"/>
  <c r="Y155" i="9" s="1"/>
  <c r="AC155" i="9" s="1"/>
  <c r="T15" i="9"/>
  <c r="Z15" i="9" s="1"/>
  <c r="AD15" i="9" s="1"/>
  <c r="N178" i="9"/>
  <c r="M178" i="9"/>
  <c r="R312" i="9"/>
  <c r="Q312" i="9"/>
  <c r="X312" i="9" s="1"/>
  <c r="AB312" i="9" s="1"/>
  <c r="S208" i="9"/>
  <c r="Y208" i="9" s="1"/>
  <c r="AC208" i="9" s="1"/>
  <c r="T208" i="9"/>
  <c r="Z208" i="9" s="1"/>
  <c r="AD208" i="9" s="1"/>
  <c r="S196" i="9"/>
  <c r="Y196" i="9" s="1"/>
  <c r="AC196" i="9" s="1"/>
  <c r="T196" i="9"/>
  <c r="Z196" i="9" s="1"/>
  <c r="AD196" i="9" s="1"/>
  <c r="M227" i="9"/>
  <c r="N227" i="9"/>
  <c r="T20" i="9"/>
  <c r="Z20" i="9" s="1"/>
  <c r="AD20" i="9" s="1"/>
  <c r="T352" i="9"/>
  <c r="Z352" i="9" s="1"/>
  <c r="AD352" i="9" s="1"/>
  <c r="S352" i="9"/>
  <c r="Y352" i="9" s="1"/>
  <c r="AC352" i="9" s="1"/>
  <c r="T92" i="9"/>
  <c r="Z92" i="9" s="1"/>
  <c r="AD92" i="9" s="1"/>
  <c r="T190" i="9"/>
  <c r="Z190" i="9" s="1"/>
  <c r="AD190" i="9" s="1"/>
  <c r="S190" i="9"/>
  <c r="Y190" i="9" s="1"/>
  <c r="AC190" i="9" s="1"/>
  <c r="T312" i="9"/>
  <c r="Z312" i="9" s="1"/>
  <c r="AD312" i="9" s="1"/>
  <c r="S312" i="9"/>
  <c r="Y312" i="9" s="1"/>
  <c r="AC312" i="9" s="1"/>
  <c r="T135" i="9"/>
  <c r="Z135" i="9" s="1"/>
  <c r="AD135" i="9" s="1"/>
  <c r="N290" i="9"/>
  <c r="M28" i="9"/>
  <c r="Q28" i="9" s="1"/>
  <c r="X28" i="9" s="1"/>
  <c r="AB28" i="9" s="1"/>
  <c r="M174" i="9"/>
  <c r="N230" i="9"/>
  <c r="Q230" i="9" s="1"/>
  <c r="X230" i="9" s="1"/>
  <c r="AB230" i="9" s="1"/>
  <c r="M14" i="9"/>
  <c r="Q14" i="9" s="1"/>
  <c r="X14" i="9" s="1"/>
  <c r="AB14" i="9" s="1"/>
  <c r="N35" i="9"/>
  <c r="R35" i="9" s="1"/>
  <c r="S35" i="9" s="1"/>
  <c r="Y35" i="9" s="1"/>
  <c r="AC35" i="9" s="1"/>
  <c r="N305" i="9"/>
  <c r="R305" i="9" s="1"/>
  <c r="N333" i="9"/>
  <c r="Q333" i="9" s="1"/>
  <c r="X333" i="9" s="1"/>
  <c r="AB333" i="9" s="1"/>
  <c r="T52" i="9"/>
  <c r="Z52" i="9" s="1"/>
  <c r="AD52" i="9" s="1"/>
  <c r="M140" i="9"/>
  <c r="N140" i="9"/>
  <c r="R122" i="9"/>
  <c r="S122" i="9" s="1"/>
  <c r="Y122" i="9" s="1"/>
  <c r="AC122" i="9" s="1"/>
  <c r="N15" i="9"/>
  <c r="M15" i="9"/>
  <c r="T36" i="9"/>
  <c r="Z36" i="9" s="1"/>
  <c r="AD36" i="9" s="1"/>
  <c r="M78" i="9"/>
  <c r="N78" i="9"/>
  <c r="T178" i="9"/>
  <c r="Z178" i="9" s="1"/>
  <c r="AD178" i="9" s="1"/>
  <c r="S178" i="9"/>
  <c r="Y178" i="9" s="1"/>
  <c r="AC178" i="9" s="1"/>
  <c r="S331" i="9"/>
  <c r="Y331" i="9" s="1"/>
  <c r="AC331" i="9" s="1"/>
  <c r="T331" i="9"/>
  <c r="Z331" i="9" s="1"/>
  <c r="AD331" i="9" s="1"/>
  <c r="M258" i="9"/>
  <c r="N258" i="9"/>
  <c r="M314" i="9"/>
  <c r="T199" i="9"/>
  <c r="Z199" i="9" s="1"/>
  <c r="AD199" i="9" s="1"/>
  <c r="S199" i="9"/>
  <c r="Y199" i="9" s="1"/>
  <c r="AC199" i="9" s="1"/>
  <c r="T34" i="9"/>
  <c r="Z34" i="9" s="1"/>
  <c r="AD34" i="9" s="1"/>
  <c r="T200" i="9"/>
  <c r="Z200" i="9" s="1"/>
  <c r="AD200" i="9" s="1"/>
  <c r="S200" i="9"/>
  <c r="Y200" i="9" s="1"/>
  <c r="AC200" i="9" s="1"/>
  <c r="R133" i="9"/>
  <c r="S133" i="9" s="1"/>
  <c r="Y133" i="9" s="1"/>
  <c r="AC133" i="9" s="1"/>
  <c r="Q133" i="9"/>
  <c r="X133" i="9" s="1"/>
  <c r="AB133" i="9" s="1"/>
  <c r="T222" i="9"/>
  <c r="Z222" i="9" s="1"/>
  <c r="AD222" i="9" s="1"/>
  <c r="S222" i="9"/>
  <c r="Y222" i="9" s="1"/>
  <c r="AC222" i="9" s="1"/>
  <c r="S253" i="9"/>
  <c r="Y253" i="9" s="1"/>
  <c r="AC253" i="9" s="1"/>
  <c r="M20" i="9"/>
  <c r="Q20" i="9" s="1"/>
  <c r="X20" i="9" s="1"/>
  <c r="AB20" i="9" s="1"/>
  <c r="M91" i="9"/>
  <c r="Q91" i="9" s="1"/>
  <c r="X91" i="9" s="1"/>
  <c r="AB91" i="9" s="1"/>
  <c r="N48" i="9"/>
  <c r="R48" i="9" s="1"/>
  <c r="S48" i="9" s="1"/>
  <c r="Y48" i="9" s="1"/>
  <c r="AC48" i="9" s="1"/>
  <c r="M180" i="9"/>
  <c r="M301" i="9"/>
  <c r="N328" i="9"/>
  <c r="Q328" i="9" s="1"/>
  <c r="X328" i="9" s="1"/>
  <c r="AB328" i="9" s="1"/>
  <c r="N191" i="9"/>
  <c r="Q191" i="9" s="1"/>
  <c r="X191" i="9" s="1"/>
  <c r="AB191" i="9" s="1"/>
  <c r="N13" i="9"/>
  <c r="Q13" i="9" s="1"/>
  <c r="X13" i="9" s="1"/>
  <c r="AB13" i="9" s="1"/>
  <c r="N19" i="9"/>
  <c r="R19" i="9" s="1"/>
  <c r="S19" i="9" s="1"/>
  <c r="Y19" i="9" s="1"/>
  <c r="AC19" i="9" s="1"/>
  <c r="M49" i="9"/>
  <c r="Q49" i="9" s="1"/>
  <c r="X49" i="9" s="1"/>
  <c r="AB49" i="9" s="1"/>
  <c r="N284" i="9"/>
  <c r="R284" i="9" s="1"/>
  <c r="M361" i="9"/>
  <c r="N27" i="9"/>
  <c r="Q27" i="9" s="1"/>
  <c r="X27" i="9" s="1"/>
  <c r="AB27" i="9" s="1"/>
  <c r="N299" i="9"/>
  <c r="Q299" i="9" s="1"/>
  <c r="X299" i="9" s="1"/>
  <c r="AB299" i="9" s="1"/>
  <c r="M293" i="9"/>
  <c r="N303" i="9"/>
  <c r="Q303" i="9" s="1"/>
  <c r="X303" i="9" s="1"/>
  <c r="AB303" i="9" s="1"/>
  <c r="M322" i="9"/>
  <c r="N57" i="9"/>
  <c r="R57" i="9" s="1"/>
  <c r="S57" i="9" s="1"/>
  <c r="Y57" i="9" s="1"/>
  <c r="AC57" i="9" s="1"/>
  <c r="N171" i="9"/>
  <c r="R171" i="9" s="1"/>
  <c r="M37" i="9"/>
  <c r="Q37" i="9" s="1"/>
  <c r="X37" i="9" s="1"/>
  <c r="AB37" i="9" s="1"/>
  <c r="T133" i="9"/>
  <c r="Z133" i="9" s="1"/>
  <c r="AD133" i="9" s="1"/>
  <c r="T140" i="9"/>
  <c r="Z140" i="9" s="1"/>
  <c r="AD140" i="9" s="1"/>
  <c r="R222" i="9"/>
  <c r="Q222" i="9"/>
  <c r="X222" i="9" s="1"/>
  <c r="AB222" i="9" s="1"/>
  <c r="R278" i="9"/>
  <c r="Q278" i="9"/>
  <c r="X278" i="9" s="1"/>
  <c r="AB278" i="9" s="1"/>
  <c r="R109" i="9"/>
  <c r="S109" i="9" s="1"/>
  <c r="Y109" i="9" s="1"/>
  <c r="AC109" i="9" s="1"/>
  <c r="Q109" i="9"/>
  <c r="X109" i="9" s="1"/>
  <c r="AB109" i="9" s="1"/>
  <c r="R181" i="9"/>
  <c r="N96" i="9"/>
  <c r="M312" i="9"/>
  <c r="N331" i="9"/>
  <c r="M331" i="9"/>
  <c r="T235" i="9"/>
  <c r="Z235" i="9" s="1"/>
  <c r="AD235" i="9" s="1"/>
  <c r="S235" i="9"/>
  <c r="Y235" i="9" s="1"/>
  <c r="AC235" i="9" s="1"/>
  <c r="M131" i="9"/>
  <c r="N131" i="9"/>
  <c r="N199" i="9"/>
  <c r="M199" i="9"/>
  <c r="S264" i="9"/>
  <c r="Y264" i="9" s="1"/>
  <c r="AC264" i="9" s="1"/>
  <c r="T264" i="9"/>
  <c r="Z264" i="9" s="1"/>
  <c r="AD264" i="9" s="1"/>
  <c r="Q235" i="9"/>
  <c r="X235" i="9" s="1"/>
  <c r="AB235" i="9" s="1"/>
  <c r="R235" i="9"/>
  <c r="S220" i="9"/>
  <c r="Y220" i="9" s="1"/>
  <c r="AC220" i="9" s="1"/>
  <c r="T91" i="9"/>
  <c r="Z91" i="9" s="1"/>
  <c r="AD91" i="9" s="1"/>
  <c r="N135" i="9"/>
  <c r="Q180" i="9"/>
  <c r="X180" i="9" s="1"/>
  <c r="AB180" i="9" s="1"/>
  <c r="R180" i="9"/>
  <c r="R320" i="9"/>
  <c r="Q320" i="9"/>
  <c r="X320" i="9" s="1"/>
  <c r="AB320" i="9" s="1"/>
  <c r="Q325" i="9"/>
  <c r="X325" i="9" s="1"/>
  <c r="AB325" i="9" s="1"/>
  <c r="R325" i="9"/>
  <c r="R110" i="9"/>
  <c r="S110" i="9" s="1"/>
  <c r="Y110" i="9" s="1"/>
  <c r="AC110" i="9" s="1"/>
  <c r="R252" i="9"/>
  <c r="Q252" i="9"/>
  <c r="X252" i="9" s="1"/>
  <c r="AB252" i="9" s="1"/>
  <c r="Q339" i="9"/>
  <c r="X339" i="9" s="1"/>
  <c r="AB339" i="9" s="1"/>
  <c r="R339" i="9"/>
  <c r="Q185" i="9"/>
  <c r="X185" i="9" s="1"/>
  <c r="AB185" i="9" s="1"/>
  <c r="R185" i="9"/>
  <c r="R361" i="9"/>
  <c r="Q361" i="9"/>
  <c r="X361" i="9" s="1"/>
  <c r="AB361" i="9" s="1"/>
  <c r="R103" i="9"/>
  <c r="S103" i="9" s="1"/>
  <c r="Y103" i="9" s="1"/>
  <c r="AC103" i="9" s="1"/>
  <c r="Q287" i="9"/>
  <c r="X287" i="9" s="1"/>
  <c r="AB287" i="9" s="1"/>
  <c r="R287" i="9"/>
  <c r="R248" i="9"/>
  <c r="Q248" i="9"/>
  <c r="X248" i="9" s="1"/>
  <c r="AB248" i="9" s="1"/>
  <c r="R56" i="9"/>
  <c r="S56" i="9" s="1"/>
  <c r="Y56" i="9" s="1"/>
  <c r="AC56" i="9" s="1"/>
  <c r="R152" i="9"/>
  <c r="S152" i="9" s="1"/>
  <c r="Y152" i="9" s="1"/>
  <c r="AC152" i="9" s="1"/>
  <c r="Q279" i="9"/>
  <c r="X279" i="9" s="1"/>
  <c r="AB279" i="9" s="1"/>
  <c r="R279" i="9"/>
  <c r="Q307" i="9"/>
  <c r="X307" i="9" s="1"/>
  <c r="AB307" i="9" s="1"/>
  <c r="R307" i="9"/>
  <c r="R37" i="9"/>
  <c r="S37" i="9" s="1"/>
  <c r="Y37" i="9" s="1"/>
  <c r="AC37" i="9" s="1"/>
  <c r="R79" i="9"/>
  <c r="S79" i="9" s="1"/>
  <c r="Y79" i="9" s="1"/>
  <c r="AC79" i="9" s="1"/>
  <c r="R117" i="9"/>
  <c r="S117" i="9" s="1"/>
  <c r="Y117" i="9" s="1"/>
  <c r="AC117" i="9" s="1"/>
  <c r="R141" i="9"/>
  <c r="S141" i="9" s="1"/>
  <c r="Y141" i="9" s="1"/>
  <c r="AC141" i="9" s="1"/>
  <c r="M265" i="9"/>
  <c r="N265" i="9"/>
  <c r="Q362" i="9"/>
  <c r="X362" i="9" s="1"/>
  <c r="AB362" i="9" s="1"/>
  <c r="R362" i="9"/>
  <c r="N81" i="9"/>
  <c r="M81" i="9"/>
  <c r="R29" i="9"/>
  <c r="S29" i="9" s="1"/>
  <c r="Y29" i="9" s="1"/>
  <c r="AC29" i="9" s="1"/>
  <c r="R125" i="9"/>
  <c r="S125" i="9" s="1"/>
  <c r="Y125" i="9" s="1"/>
  <c r="AC125" i="9" s="1"/>
  <c r="Q125" i="9"/>
  <c r="X125" i="9" s="1"/>
  <c r="AB125" i="9" s="1"/>
  <c r="S39" i="1"/>
  <c r="T39" i="1" s="1"/>
  <c r="Z39" i="1" s="1"/>
  <c r="AD39" i="1" s="1"/>
  <c r="T30" i="9"/>
  <c r="Z30" i="9" s="1"/>
  <c r="AD30" i="9" s="1"/>
  <c r="N39" i="9"/>
  <c r="M39" i="9"/>
  <c r="T160" i="9"/>
  <c r="Z160" i="9" s="1"/>
  <c r="AD160" i="9" s="1"/>
  <c r="T197" i="9"/>
  <c r="Z197" i="9" s="1"/>
  <c r="AD197" i="9" s="1"/>
  <c r="S197" i="9"/>
  <c r="Y197" i="9" s="1"/>
  <c r="AC197" i="9" s="1"/>
  <c r="T238" i="9"/>
  <c r="Z238" i="9" s="1"/>
  <c r="AD238" i="9" s="1"/>
  <c r="S238" i="9"/>
  <c r="Y238" i="9" s="1"/>
  <c r="AC238" i="9" s="1"/>
  <c r="T291" i="9"/>
  <c r="Z291" i="9" s="1"/>
  <c r="AD291" i="9" s="1"/>
  <c r="S291" i="9"/>
  <c r="Y291" i="9" s="1"/>
  <c r="AC291" i="9" s="1"/>
  <c r="S299" i="9"/>
  <c r="Y299" i="9" s="1"/>
  <c r="AC299" i="9" s="1"/>
  <c r="T299" i="9"/>
  <c r="Z299" i="9" s="1"/>
  <c r="AD299" i="9" s="1"/>
  <c r="S317" i="9"/>
  <c r="Y317" i="9" s="1"/>
  <c r="AC317" i="9" s="1"/>
  <c r="T317" i="9"/>
  <c r="Z317" i="9" s="1"/>
  <c r="AD317" i="9" s="1"/>
  <c r="R28" i="9"/>
  <c r="S28" i="9" s="1"/>
  <c r="Y28" i="9" s="1"/>
  <c r="AC28" i="9" s="1"/>
  <c r="T141" i="9"/>
  <c r="Z141" i="9" s="1"/>
  <c r="AD141" i="9" s="1"/>
  <c r="N172" i="9"/>
  <c r="T175" i="9"/>
  <c r="Z175" i="9" s="1"/>
  <c r="AD175" i="9" s="1"/>
  <c r="S175" i="9"/>
  <c r="Y175" i="9" s="1"/>
  <c r="AC175" i="9" s="1"/>
  <c r="N206" i="9"/>
  <c r="S246" i="9"/>
  <c r="Y246" i="9" s="1"/>
  <c r="AC246" i="9" s="1"/>
  <c r="T246" i="9"/>
  <c r="Z246" i="9" s="1"/>
  <c r="AD246" i="9" s="1"/>
  <c r="S265" i="9"/>
  <c r="Y265" i="9" s="1"/>
  <c r="AC265" i="9" s="1"/>
  <c r="T265" i="9"/>
  <c r="Z265" i="9" s="1"/>
  <c r="AD265" i="9" s="1"/>
  <c r="M288" i="9"/>
  <c r="N288" i="9"/>
  <c r="T115" i="9"/>
  <c r="Z115" i="9" s="1"/>
  <c r="AD115" i="9" s="1"/>
  <c r="T176" i="9"/>
  <c r="Z176" i="9" s="1"/>
  <c r="AD176" i="9" s="1"/>
  <c r="S176" i="9"/>
  <c r="Y176" i="9" s="1"/>
  <c r="AC176" i="9" s="1"/>
  <c r="N179" i="9"/>
  <c r="R49" i="9"/>
  <c r="S49" i="9" s="1"/>
  <c r="Y49" i="9" s="1"/>
  <c r="AC49" i="9" s="1"/>
  <c r="M88" i="9"/>
  <c r="Q88" i="9" s="1"/>
  <c r="X88" i="9" s="1"/>
  <c r="AB88" i="9" s="1"/>
  <c r="R98" i="9"/>
  <c r="S98" i="9" s="1"/>
  <c r="Y98" i="9" s="1"/>
  <c r="AC98" i="9" s="1"/>
  <c r="N176" i="9"/>
  <c r="N189" i="9"/>
  <c r="R359" i="9"/>
  <c r="Q359" i="9"/>
  <c r="X359" i="9" s="1"/>
  <c r="AB359" i="9" s="1"/>
  <c r="O262" i="1"/>
  <c r="N159" i="9"/>
  <c r="S185" i="9"/>
  <c r="Y185" i="9" s="1"/>
  <c r="AC185" i="9" s="1"/>
  <c r="T185" i="9"/>
  <c r="Z185" i="9" s="1"/>
  <c r="AD185" i="9" s="1"/>
  <c r="Q225" i="9"/>
  <c r="X225" i="9" s="1"/>
  <c r="AB225" i="9" s="1"/>
  <c r="R225" i="9"/>
  <c r="Q243" i="9"/>
  <c r="X243" i="9" s="1"/>
  <c r="AB243" i="9" s="1"/>
  <c r="R243" i="9"/>
  <c r="M320" i="9"/>
  <c r="S334" i="9"/>
  <c r="Y334" i="9" s="1"/>
  <c r="AC334" i="9" s="1"/>
  <c r="T334" i="9"/>
  <c r="Z334" i="9" s="1"/>
  <c r="AD334" i="9" s="1"/>
  <c r="R357" i="9"/>
  <c r="Q357" i="9"/>
  <c r="X357" i="9" s="1"/>
  <c r="AB357" i="9" s="1"/>
  <c r="U39" i="1"/>
  <c r="AA39" i="1" s="1"/>
  <c r="AE39" i="1" s="1"/>
  <c r="N30" i="9"/>
  <c r="M137" i="9"/>
  <c r="N137" i="9"/>
  <c r="N157" i="9"/>
  <c r="N165" i="9"/>
  <c r="Q210" i="9"/>
  <c r="X210" i="9" s="1"/>
  <c r="AB210" i="9" s="1"/>
  <c r="R210" i="9"/>
  <c r="N275" i="9"/>
  <c r="M275" i="9"/>
  <c r="M285" i="9"/>
  <c r="R54" i="9"/>
  <c r="S54" i="9" s="1"/>
  <c r="Y54" i="9" s="1"/>
  <c r="AC54" i="9" s="1"/>
  <c r="R281" i="9"/>
  <c r="Q281" i="9"/>
  <c r="X281" i="9" s="1"/>
  <c r="AB281" i="9" s="1"/>
  <c r="R184" i="9"/>
  <c r="Q184" i="9"/>
  <c r="X184" i="9" s="1"/>
  <c r="AB184" i="9" s="1"/>
  <c r="N195" i="9"/>
  <c r="T309" i="9"/>
  <c r="Z309" i="9" s="1"/>
  <c r="AD309" i="9" s="1"/>
  <c r="S309" i="9"/>
  <c r="Y309" i="9" s="1"/>
  <c r="AC309" i="9" s="1"/>
  <c r="N317" i="9"/>
  <c r="Q175" i="9"/>
  <c r="X175" i="9" s="1"/>
  <c r="AB175" i="9" s="1"/>
  <c r="R175" i="9"/>
  <c r="R293" i="9"/>
  <c r="Q293" i="9"/>
  <c r="X293" i="9" s="1"/>
  <c r="AB293" i="9" s="1"/>
  <c r="Q322" i="9"/>
  <c r="X322" i="9" s="1"/>
  <c r="AB322" i="9" s="1"/>
  <c r="R322" i="9"/>
  <c r="S325" i="9"/>
  <c r="Y325" i="9" s="1"/>
  <c r="AC325" i="9" s="1"/>
  <c r="T325" i="9"/>
  <c r="Z325" i="9" s="1"/>
  <c r="AD325" i="9" s="1"/>
  <c r="S160" i="1"/>
  <c r="T160" i="1" s="1"/>
  <c r="Z160" i="1" s="1"/>
  <c r="AD160" i="1" s="1"/>
  <c r="R160" i="1"/>
  <c r="Y160" i="1" s="1"/>
  <c r="AC160" i="1" s="1"/>
  <c r="R68" i="9"/>
  <c r="S68" i="9" s="1"/>
  <c r="Y68" i="9" s="1"/>
  <c r="AC68" i="9" s="1"/>
  <c r="Q3" i="9"/>
  <c r="X3" i="9" s="1"/>
  <c r="AB3" i="9" s="1"/>
  <c r="R3" i="9"/>
  <c r="S3" i="9" s="1"/>
  <c r="Y3" i="9" s="1"/>
  <c r="AC3" i="9" s="1"/>
  <c r="T35" i="9"/>
  <c r="Z35" i="9" s="1"/>
  <c r="AD35" i="9" s="1"/>
  <c r="T107" i="9"/>
  <c r="Z107" i="9" s="1"/>
  <c r="AD107" i="9" s="1"/>
  <c r="Q102" i="9"/>
  <c r="X102" i="9" s="1"/>
  <c r="AB102" i="9" s="1"/>
  <c r="R102" i="9"/>
  <c r="S102" i="9" s="1"/>
  <c r="Y102" i="9" s="1"/>
  <c r="AC102" i="9" s="1"/>
  <c r="Q236" i="9"/>
  <c r="X236" i="9" s="1"/>
  <c r="AB236" i="9" s="1"/>
  <c r="R236" i="9"/>
  <c r="M248" i="9"/>
  <c r="Q276" i="9"/>
  <c r="X276" i="9" s="1"/>
  <c r="AB276" i="9" s="1"/>
  <c r="R276" i="9"/>
  <c r="M279" i="9"/>
  <c r="T307" i="9"/>
  <c r="Z307" i="9" s="1"/>
  <c r="AD307" i="9" s="1"/>
  <c r="S307" i="9"/>
  <c r="Y307" i="9" s="1"/>
  <c r="AC307" i="9" s="1"/>
  <c r="M339" i="9"/>
  <c r="S343" i="9"/>
  <c r="Y343" i="9" s="1"/>
  <c r="AC343" i="9" s="1"/>
  <c r="T343" i="9"/>
  <c r="Z343" i="9" s="1"/>
  <c r="AD343" i="9" s="1"/>
  <c r="T345" i="9"/>
  <c r="Z345" i="9" s="1"/>
  <c r="AD345" i="9" s="1"/>
  <c r="S345" i="9"/>
  <c r="Y345" i="9" s="1"/>
  <c r="AC345" i="9" s="1"/>
  <c r="N345" i="9"/>
  <c r="T360" i="9"/>
  <c r="Z360" i="9" s="1"/>
  <c r="AD360" i="9" s="1"/>
  <c r="S360" i="9"/>
  <c r="Y360" i="9" s="1"/>
  <c r="AC360" i="9" s="1"/>
  <c r="M56" i="9"/>
  <c r="Q56" i="9" s="1"/>
  <c r="X56" i="9" s="1"/>
  <c r="AB56" i="9" s="1"/>
  <c r="M79" i="9"/>
  <c r="Q79" i="9" s="1"/>
  <c r="X79" i="9" s="1"/>
  <c r="AB79" i="9" s="1"/>
  <c r="R83" i="9"/>
  <c r="S83" i="9" s="1"/>
  <c r="Y83" i="9" s="1"/>
  <c r="AC83" i="9" s="1"/>
  <c r="Q83" i="9"/>
  <c r="X83" i="9" s="1"/>
  <c r="AB83" i="9" s="1"/>
  <c r="T103" i="9"/>
  <c r="Z103" i="9" s="1"/>
  <c r="AD103" i="9" s="1"/>
  <c r="T117" i="9"/>
  <c r="Z117" i="9" s="1"/>
  <c r="AD117" i="9" s="1"/>
  <c r="N188" i="9"/>
  <c r="T354" i="9"/>
  <c r="Z354" i="9" s="1"/>
  <c r="AD354" i="9" s="1"/>
  <c r="S354" i="9"/>
  <c r="Y354" i="9" s="1"/>
  <c r="AC354" i="9" s="1"/>
  <c r="R112" i="9"/>
  <c r="S112" i="9" s="1"/>
  <c r="Y112" i="9" s="1"/>
  <c r="AC112" i="9" s="1"/>
  <c r="R123" i="9"/>
  <c r="S123" i="9" s="1"/>
  <c r="Y123" i="9" s="1"/>
  <c r="AC123" i="9" s="1"/>
  <c r="O9" i="1"/>
  <c r="N9" i="1"/>
  <c r="S293" i="9"/>
  <c r="Y293" i="9" s="1"/>
  <c r="AC293" i="9" s="1"/>
  <c r="T293" i="9"/>
  <c r="Z293" i="9" s="1"/>
  <c r="AD293" i="9" s="1"/>
  <c r="N311" i="9"/>
  <c r="M84" i="9"/>
  <c r="N84" i="9"/>
  <c r="R212" i="9"/>
  <c r="Q212" i="9"/>
  <c r="X212" i="9" s="1"/>
  <c r="AB212" i="9" s="1"/>
  <c r="T13" i="9"/>
  <c r="Z13" i="9" s="1"/>
  <c r="AD13" i="9" s="1"/>
  <c r="T49" i="9"/>
  <c r="Z49" i="9" s="1"/>
  <c r="AD49" i="9" s="1"/>
  <c r="R88" i="9"/>
  <c r="S88" i="9" s="1"/>
  <c r="Y88" i="9" s="1"/>
  <c r="AC88" i="9" s="1"/>
  <c r="T212" i="9"/>
  <c r="Z212" i="9" s="1"/>
  <c r="AD212" i="9" s="1"/>
  <c r="S212" i="9"/>
  <c r="Y212" i="9" s="1"/>
  <c r="AC212" i="9" s="1"/>
  <c r="R327" i="9"/>
  <c r="Q327" i="9"/>
  <c r="X327" i="9" s="1"/>
  <c r="AB327" i="9" s="1"/>
  <c r="S359" i="9"/>
  <c r="Y359" i="9" s="1"/>
  <c r="AC359" i="9" s="1"/>
  <c r="T359" i="9"/>
  <c r="Z359" i="9" s="1"/>
  <c r="AD359" i="9" s="1"/>
  <c r="T14" i="9"/>
  <c r="Z14" i="9" s="1"/>
  <c r="AD14" i="9" s="1"/>
  <c r="T45" i="9"/>
  <c r="Z45" i="9" s="1"/>
  <c r="AD45" i="9" s="1"/>
  <c r="N121" i="9"/>
  <c r="T125" i="9"/>
  <c r="Z125" i="9" s="1"/>
  <c r="AD125" i="9" s="1"/>
  <c r="R128" i="9"/>
  <c r="S128" i="9" s="1"/>
  <c r="Y128" i="9" s="1"/>
  <c r="AC128" i="9" s="1"/>
  <c r="Q174" i="9"/>
  <c r="X174" i="9" s="1"/>
  <c r="AB174" i="9" s="1"/>
  <c r="R174" i="9"/>
  <c r="S180" i="9"/>
  <c r="Y180" i="9" s="1"/>
  <c r="AC180" i="9" s="1"/>
  <c r="T180" i="9"/>
  <c r="Z180" i="9" s="1"/>
  <c r="AD180" i="9" s="1"/>
  <c r="T232" i="9"/>
  <c r="Z232" i="9" s="1"/>
  <c r="AD232" i="9" s="1"/>
  <c r="S232" i="9"/>
  <c r="Y232" i="9" s="1"/>
  <c r="AC232" i="9" s="1"/>
  <c r="S243" i="9"/>
  <c r="Y243" i="9" s="1"/>
  <c r="AC243" i="9" s="1"/>
  <c r="T243" i="9"/>
  <c r="Z243" i="9" s="1"/>
  <c r="AD243" i="9" s="1"/>
  <c r="S284" i="9"/>
  <c r="Y284" i="9" s="1"/>
  <c r="AC284" i="9" s="1"/>
  <c r="T284" i="9"/>
  <c r="Z284" i="9" s="1"/>
  <c r="AD284" i="9" s="1"/>
  <c r="T320" i="9"/>
  <c r="Z320" i="9" s="1"/>
  <c r="AD320" i="9" s="1"/>
  <c r="S320" i="9"/>
  <c r="Y320" i="9" s="1"/>
  <c r="AC320" i="9" s="1"/>
  <c r="U116" i="1"/>
  <c r="AA116" i="1" s="1"/>
  <c r="AE116" i="1" s="1"/>
  <c r="T116" i="1"/>
  <c r="Z116" i="1" s="1"/>
  <c r="AD116" i="1" s="1"/>
  <c r="T137" i="9"/>
  <c r="Z137" i="9" s="1"/>
  <c r="AD137" i="9" s="1"/>
  <c r="T157" i="9"/>
  <c r="Z157" i="9" s="1"/>
  <c r="AD157" i="9" s="1"/>
  <c r="T203" i="9"/>
  <c r="Z203" i="9" s="1"/>
  <c r="AD203" i="9" s="1"/>
  <c r="S203" i="9"/>
  <c r="Y203" i="9" s="1"/>
  <c r="AC203" i="9" s="1"/>
  <c r="S210" i="9"/>
  <c r="Y210" i="9" s="1"/>
  <c r="AC210" i="9" s="1"/>
  <c r="T210" i="9"/>
  <c r="Z210" i="9" s="1"/>
  <c r="AD210" i="9" s="1"/>
  <c r="S218" i="9"/>
  <c r="Y218" i="9" s="1"/>
  <c r="AC218" i="9" s="1"/>
  <c r="T218" i="9"/>
  <c r="Z218" i="9" s="1"/>
  <c r="AD218" i="9" s="1"/>
  <c r="S275" i="9"/>
  <c r="Y275" i="9" s="1"/>
  <c r="AC275" i="9" s="1"/>
  <c r="T275" i="9"/>
  <c r="Z275" i="9" s="1"/>
  <c r="AD275" i="9" s="1"/>
  <c r="R285" i="9"/>
  <c r="Q285" i="9"/>
  <c r="X285" i="9" s="1"/>
  <c r="AB285" i="9" s="1"/>
  <c r="R269" i="9"/>
  <c r="Q269" i="9"/>
  <c r="X269" i="9" s="1"/>
  <c r="AB269" i="9" s="1"/>
  <c r="Q277" i="9"/>
  <c r="X277" i="9" s="1"/>
  <c r="AB277" i="9" s="1"/>
  <c r="R277" i="9"/>
  <c r="T214" i="9"/>
  <c r="Z214" i="9" s="1"/>
  <c r="AD214" i="9" s="1"/>
  <c r="S214" i="9"/>
  <c r="Y214" i="9" s="1"/>
  <c r="AC214" i="9" s="1"/>
  <c r="S311" i="9"/>
  <c r="Y311" i="9" s="1"/>
  <c r="AC311" i="9" s="1"/>
  <c r="T311" i="9"/>
  <c r="Z311" i="9" s="1"/>
  <c r="AD311" i="9" s="1"/>
  <c r="M325" i="9"/>
  <c r="S328" i="9"/>
  <c r="Y328" i="9" s="1"/>
  <c r="AC328" i="9" s="1"/>
  <c r="T328" i="9"/>
  <c r="Z328" i="9" s="1"/>
  <c r="AD328" i="9" s="1"/>
  <c r="U160" i="1"/>
  <c r="AA160" i="1" s="1"/>
  <c r="AE160" i="1" s="1"/>
  <c r="T110" i="9"/>
  <c r="Z110" i="9" s="1"/>
  <c r="AD110" i="9" s="1"/>
  <c r="M276" i="9"/>
  <c r="T279" i="9"/>
  <c r="Z279" i="9" s="1"/>
  <c r="AD279" i="9" s="1"/>
  <c r="S279" i="9"/>
  <c r="Y279" i="9" s="1"/>
  <c r="AC279" i="9" s="1"/>
  <c r="Q289" i="9"/>
  <c r="X289" i="9" s="1"/>
  <c r="AB289" i="9" s="1"/>
  <c r="R289" i="9"/>
  <c r="M307" i="9"/>
  <c r="N350" i="9"/>
  <c r="T350" i="9"/>
  <c r="Z350" i="9" s="1"/>
  <c r="AD350" i="9" s="1"/>
  <c r="S350" i="9"/>
  <c r="Y350" i="9" s="1"/>
  <c r="AC350" i="9" s="1"/>
  <c r="O245" i="1"/>
  <c r="R223" i="9"/>
  <c r="Q223" i="9"/>
  <c r="X223" i="9" s="1"/>
  <c r="AB223" i="9" s="1"/>
  <c r="U10" i="1"/>
  <c r="AA10" i="1" s="1"/>
  <c r="AE10" i="1" s="1"/>
  <c r="T79" i="9"/>
  <c r="Z79" i="9" s="1"/>
  <c r="AD79" i="9" s="1"/>
  <c r="M103" i="9"/>
  <c r="Q103" i="9" s="1"/>
  <c r="X103" i="9" s="1"/>
  <c r="AB103" i="9" s="1"/>
  <c r="T106" i="9"/>
  <c r="Z106" i="9" s="1"/>
  <c r="AD106" i="9" s="1"/>
  <c r="M117" i="9"/>
  <c r="Q117" i="9" s="1"/>
  <c r="X117" i="9" s="1"/>
  <c r="AB117" i="9" s="1"/>
  <c r="S177" i="9"/>
  <c r="Y177" i="9" s="1"/>
  <c r="AC177" i="9" s="1"/>
  <c r="T177" i="9"/>
  <c r="Z177" i="9" s="1"/>
  <c r="AD177" i="9" s="1"/>
  <c r="R295" i="9"/>
  <c r="Q295" i="9"/>
  <c r="X295" i="9" s="1"/>
  <c r="AB295" i="9" s="1"/>
  <c r="N346" i="9"/>
  <c r="S53" i="1"/>
  <c r="T53" i="1" s="1"/>
  <c r="Z53" i="1" s="1"/>
  <c r="AD53" i="1" s="1"/>
  <c r="R53" i="1"/>
  <c r="Y53" i="1" s="1"/>
  <c r="AC53" i="1" s="1"/>
  <c r="R42" i="9"/>
  <c r="S42" i="9" s="1"/>
  <c r="Y42" i="9" s="1"/>
  <c r="AC42" i="9" s="1"/>
  <c r="T283" i="9"/>
  <c r="Z283" i="9" s="1"/>
  <c r="AD283" i="9" s="1"/>
  <c r="S283" i="9"/>
  <c r="Y283" i="9" s="1"/>
  <c r="AC283" i="9" s="1"/>
  <c r="U262" i="1"/>
  <c r="AA262" i="1" s="1"/>
  <c r="AE262" i="1" s="1"/>
  <c r="T132" i="9"/>
  <c r="Z132" i="9" s="1"/>
  <c r="AD132" i="9" s="1"/>
  <c r="U8" i="1"/>
  <c r="AA8" i="1" s="1"/>
  <c r="AE8" i="1" s="1"/>
  <c r="T8" i="1"/>
  <c r="Z8" i="1" s="1"/>
  <c r="AD8" i="1" s="1"/>
  <c r="R216" i="9"/>
  <c r="Q216" i="9"/>
  <c r="X216" i="9" s="1"/>
  <c r="AB216" i="9" s="1"/>
  <c r="T17" i="9"/>
  <c r="Z17" i="9" s="1"/>
  <c r="AD17" i="9" s="1"/>
  <c r="Q97" i="9"/>
  <c r="X97" i="9" s="1"/>
  <c r="AB97" i="9" s="1"/>
  <c r="R97" i="9"/>
  <c r="S97" i="9" s="1"/>
  <c r="Y97" i="9" s="1"/>
  <c r="AC97" i="9" s="1"/>
  <c r="T144" i="9"/>
  <c r="Z144" i="9" s="1"/>
  <c r="AD144" i="9" s="1"/>
  <c r="S115" i="1"/>
  <c r="T115" i="1" s="1"/>
  <c r="Z115" i="1" s="1"/>
  <c r="AD115" i="1" s="1"/>
  <c r="R115" i="1"/>
  <c r="Y115" i="1" s="1"/>
  <c r="AC115" i="1" s="1"/>
  <c r="M42" i="9"/>
  <c r="Q42" i="9" s="1"/>
  <c r="X42" i="9" s="1"/>
  <c r="AB42" i="9" s="1"/>
  <c r="N219" i="9"/>
  <c r="N240" i="9"/>
  <c r="M240" i="9"/>
  <c r="T282" i="9"/>
  <c r="Z282" i="9" s="1"/>
  <c r="AD282" i="9" s="1"/>
  <c r="S282" i="9"/>
  <c r="Y282" i="9" s="1"/>
  <c r="AC282" i="9" s="1"/>
  <c r="M355" i="9"/>
  <c r="N355" i="9"/>
  <c r="T241" i="9"/>
  <c r="Z241" i="9" s="1"/>
  <c r="AD241" i="9" s="1"/>
  <c r="S241" i="9"/>
  <c r="Y241" i="9" s="1"/>
  <c r="AC241" i="9" s="1"/>
  <c r="R114" i="9"/>
  <c r="S114" i="9" s="1"/>
  <c r="Y114" i="9" s="1"/>
  <c r="AC114" i="9" s="1"/>
  <c r="Q114" i="9"/>
  <c r="X114" i="9" s="1"/>
  <c r="AB114" i="9" s="1"/>
  <c r="N11" i="9"/>
  <c r="T84" i="9"/>
  <c r="Z84" i="9" s="1"/>
  <c r="AD84" i="9" s="1"/>
  <c r="R118" i="9"/>
  <c r="S118" i="9" s="1"/>
  <c r="Y118" i="9" s="1"/>
  <c r="AC118" i="9" s="1"/>
  <c r="R226" i="9"/>
  <c r="Q226" i="9"/>
  <c r="X226" i="9" s="1"/>
  <c r="AB226" i="9" s="1"/>
  <c r="R12" i="9"/>
  <c r="S12" i="9" s="1"/>
  <c r="Y12" i="9" s="1"/>
  <c r="AC12" i="9" s="1"/>
  <c r="T42" i="9"/>
  <c r="Z42" i="9" s="1"/>
  <c r="AD42" i="9" s="1"/>
  <c r="M141" i="9"/>
  <c r="Q141" i="9" s="1"/>
  <c r="X141" i="9" s="1"/>
  <c r="AB141" i="9" s="1"/>
  <c r="R183" i="9"/>
  <c r="Q183" i="9"/>
  <c r="X183" i="9" s="1"/>
  <c r="AB183" i="9" s="1"/>
  <c r="M198" i="9"/>
  <c r="T219" i="9"/>
  <c r="Z219" i="9" s="1"/>
  <c r="AD219" i="9" s="1"/>
  <c r="S219" i="9"/>
  <c r="Y219" i="9" s="1"/>
  <c r="AC219" i="9" s="1"/>
  <c r="S324" i="9"/>
  <c r="Y324" i="9" s="1"/>
  <c r="AC324" i="9" s="1"/>
  <c r="T324" i="9"/>
  <c r="Z324" i="9" s="1"/>
  <c r="AD324" i="9" s="1"/>
  <c r="T355" i="9"/>
  <c r="Z355" i="9" s="1"/>
  <c r="AD355" i="9" s="1"/>
  <c r="S355" i="9"/>
  <c r="Y355" i="9" s="1"/>
  <c r="AC355" i="9" s="1"/>
  <c r="T142" i="9"/>
  <c r="Z142" i="9" s="1"/>
  <c r="AD142" i="9" s="1"/>
  <c r="N274" i="9"/>
  <c r="R59" i="9"/>
  <c r="S59" i="9" s="1"/>
  <c r="Y59" i="9" s="1"/>
  <c r="AC59" i="9" s="1"/>
  <c r="T81" i="9"/>
  <c r="Z81" i="9" s="1"/>
  <c r="AD81" i="9" s="1"/>
  <c r="T88" i="9"/>
  <c r="Z88" i="9" s="1"/>
  <c r="AD88" i="9" s="1"/>
  <c r="T274" i="9"/>
  <c r="Z274" i="9" s="1"/>
  <c r="AD274" i="9" s="1"/>
  <c r="S274" i="9"/>
  <c r="Y274" i="9" s="1"/>
  <c r="AC274" i="9" s="1"/>
  <c r="R14" i="9"/>
  <c r="S14" i="9" s="1"/>
  <c r="Y14" i="9" s="1"/>
  <c r="AC14" i="9" s="1"/>
  <c r="T33" i="9"/>
  <c r="Z33" i="9" s="1"/>
  <c r="AD33" i="9" s="1"/>
  <c r="T159" i="9"/>
  <c r="Z159" i="9" s="1"/>
  <c r="AD159" i="9" s="1"/>
  <c r="S174" i="9"/>
  <c r="Y174" i="9" s="1"/>
  <c r="AC174" i="9" s="1"/>
  <c r="T174" i="9"/>
  <c r="Z174" i="9" s="1"/>
  <c r="AD174" i="9" s="1"/>
  <c r="T188" i="9"/>
  <c r="Z188" i="9" s="1"/>
  <c r="AD188" i="9" s="1"/>
  <c r="S188" i="9"/>
  <c r="Y188" i="9" s="1"/>
  <c r="AC188" i="9" s="1"/>
  <c r="N232" i="9"/>
  <c r="Q301" i="9"/>
  <c r="X301" i="9" s="1"/>
  <c r="AB301" i="9" s="1"/>
  <c r="R301" i="9"/>
  <c r="R334" i="9"/>
  <c r="Q334" i="9"/>
  <c r="X334" i="9" s="1"/>
  <c r="AB334" i="9" s="1"/>
  <c r="N39" i="1"/>
  <c r="R39" i="1" s="1"/>
  <c r="Y39" i="1" s="1"/>
  <c r="AC39" i="1" s="1"/>
  <c r="T27" i="9"/>
  <c r="Z27" i="9" s="1"/>
  <c r="AD27" i="9" s="1"/>
  <c r="T39" i="9"/>
  <c r="Z39" i="9" s="1"/>
  <c r="AD39" i="9" s="1"/>
  <c r="T152" i="9"/>
  <c r="Z152" i="9" s="1"/>
  <c r="AD152" i="9" s="1"/>
  <c r="T154" i="9"/>
  <c r="Z154" i="9" s="1"/>
  <c r="AD154" i="9" s="1"/>
  <c r="M160" i="9"/>
  <c r="N160" i="9"/>
  <c r="T165" i="9"/>
  <c r="Z165" i="9" s="1"/>
  <c r="AD165" i="9" s="1"/>
  <c r="N197" i="9"/>
  <c r="M203" i="9"/>
  <c r="N203" i="9"/>
  <c r="Q228" i="9"/>
  <c r="X228" i="9" s="1"/>
  <c r="AB228" i="9" s="1"/>
  <c r="R228" i="9"/>
  <c r="N238" i="9"/>
  <c r="Q342" i="9"/>
  <c r="X342" i="9" s="1"/>
  <c r="AB342" i="9" s="1"/>
  <c r="R342" i="9"/>
  <c r="Q347" i="9"/>
  <c r="X347" i="9" s="1"/>
  <c r="AB347" i="9" s="1"/>
  <c r="R347" i="9"/>
  <c r="T184" i="9"/>
  <c r="Z184" i="9" s="1"/>
  <c r="AD184" i="9" s="1"/>
  <c r="S184" i="9"/>
  <c r="Y184" i="9" s="1"/>
  <c r="AC184" i="9" s="1"/>
  <c r="S195" i="9"/>
  <c r="Y195" i="9" s="1"/>
  <c r="AC195" i="9" s="1"/>
  <c r="T195" i="9"/>
  <c r="Z195" i="9" s="1"/>
  <c r="AD195" i="9" s="1"/>
  <c r="U9" i="1"/>
  <c r="AA9" i="1" s="1"/>
  <c r="AE9" i="1" s="1"/>
  <c r="R335" i="9"/>
  <c r="Q335" i="9"/>
  <c r="X335" i="9" s="1"/>
  <c r="AB335" i="9" s="1"/>
  <c r="T303" i="9"/>
  <c r="Z303" i="9" s="1"/>
  <c r="AD303" i="9" s="1"/>
  <c r="S303" i="9"/>
  <c r="Y303" i="9" s="1"/>
  <c r="AC303" i="9" s="1"/>
  <c r="S322" i="9"/>
  <c r="Y322" i="9" s="1"/>
  <c r="AC322" i="9" s="1"/>
  <c r="T322" i="9"/>
  <c r="Z322" i="9" s="1"/>
  <c r="AD322" i="9" s="1"/>
  <c r="Q196" i="9"/>
  <c r="X196" i="9" s="1"/>
  <c r="AB196" i="9" s="1"/>
  <c r="R196" i="9"/>
  <c r="S54" i="1"/>
  <c r="T54" i="1" s="1"/>
  <c r="Z54" i="1" s="1"/>
  <c r="AD54" i="1" s="1"/>
  <c r="R356" i="9"/>
  <c r="Q356" i="9"/>
  <c r="X356" i="9" s="1"/>
  <c r="AB356" i="9" s="1"/>
  <c r="T236" i="9"/>
  <c r="Z236" i="9" s="1"/>
  <c r="AD236" i="9" s="1"/>
  <c r="S236" i="9"/>
  <c r="Y236" i="9" s="1"/>
  <c r="AC236" i="9" s="1"/>
  <c r="S245" i="9"/>
  <c r="Y245" i="9" s="1"/>
  <c r="AC245" i="9" s="1"/>
  <c r="T245" i="9"/>
  <c r="Z245" i="9" s="1"/>
  <c r="AD245" i="9" s="1"/>
  <c r="Q250" i="9"/>
  <c r="X250" i="9" s="1"/>
  <c r="AB250" i="9" s="1"/>
  <c r="R250" i="9"/>
  <c r="S254" i="9"/>
  <c r="Y254" i="9" s="1"/>
  <c r="AC254" i="9" s="1"/>
  <c r="T254" i="9"/>
  <c r="Z254" i="9" s="1"/>
  <c r="AD254" i="9" s="1"/>
  <c r="T297" i="9"/>
  <c r="Z297" i="9" s="1"/>
  <c r="AD297" i="9" s="1"/>
  <c r="S297" i="9"/>
  <c r="Y297" i="9" s="1"/>
  <c r="AC297" i="9" s="1"/>
  <c r="O10" i="1"/>
  <c r="T37" i="9"/>
  <c r="Z37" i="9" s="1"/>
  <c r="AD37" i="9" s="1"/>
  <c r="T56" i="9"/>
  <c r="Z56" i="9" s="1"/>
  <c r="AD56" i="9" s="1"/>
  <c r="T62" i="9"/>
  <c r="Z62" i="9" s="1"/>
  <c r="AD62" i="9" s="1"/>
  <c r="M287" i="9"/>
  <c r="S287" i="9"/>
  <c r="Y287" i="9" s="1"/>
  <c r="AC287" i="9" s="1"/>
  <c r="T287" i="9"/>
  <c r="Z287" i="9" s="1"/>
  <c r="AD287" i="9" s="1"/>
  <c r="T305" i="9"/>
  <c r="Z305" i="9" s="1"/>
  <c r="AD305" i="9" s="1"/>
  <c r="S305" i="9"/>
  <c r="Y305" i="9" s="1"/>
  <c r="AC305" i="9" s="1"/>
  <c r="N330" i="9"/>
  <c r="T346" i="9"/>
  <c r="Z346" i="9" s="1"/>
  <c r="AD346" i="9" s="1"/>
  <c r="S346" i="9"/>
  <c r="Y346" i="9" s="1"/>
  <c r="AC346" i="9" s="1"/>
  <c r="R198" i="9"/>
  <c r="Q198" i="9"/>
  <c r="X198" i="9" s="1"/>
  <c r="AB198" i="9" s="1"/>
  <c r="S288" i="9"/>
  <c r="Y288" i="9" s="1"/>
  <c r="AC288" i="9" s="1"/>
  <c r="T288" i="9"/>
  <c r="Z288" i="9" s="1"/>
  <c r="AD288" i="9" s="1"/>
  <c r="R201" i="9"/>
  <c r="Q201" i="9"/>
  <c r="X201" i="9" s="1"/>
  <c r="AB201" i="9" s="1"/>
  <c r="S361" i="9"/>
  <c r="Y361" i="9" s="1"/>
  <c r="AC361" i="9" s="1"/>
  <c r="T361" i="9"/>
  <c r="Z361" i="9" s="1"/>
  <c r="AD361" i="9" s="1"/>
  <c r="T169" i="9"/>
  <c r="Z169" i="9" s="1"/>
  <c r="AD169" i="9" s="1"/>
  <c r="T213" i="9"/>
  <c r="Z213" i="9" s="1"/>
  <c r="AD213" i="9" s="1"/>
  <c r="S213" i="9"/>
  <c r="Y213" i="9" s="1"/>
  <c r="AC213" i="9" s="1"/>
  <c r="S230" i="9"/>
  <c r="Y230" i="9" s="1"/>
  <c r="AC230" i="9" s="1"/>
  <c r="T230" i="9"/>
  <c r="Z230" i="9" s="1"/>
  <c r="AD230" i="9" s="1"/>
  <c r="S285" i="9"/>
  <c r="Y285" i="9" s="1"/>
  <c r="AC285" i="9" s="1"/>
  <c r="T285" i="9"/>
  <c r="Z285" i="9" s="1"/>
  <c r="AD285" i="9" s="1"/>
  <c r="R87" i="9"/>
  <c r="S87" i="9" s="1"/>
  <c r="Y87" i="9" s="1"/>
  <c r="AC87" i="9" s="1"/>
  <c r="T57" i="9"/>
  <c r="Z57" i="9" s="1"/>
  <c r="AD57" i="9" s="1"/>
  <c r="Q107" i="9"/>
  <c r="X107" i="9" s="1"/>
  <c r="AB107" i="9" s="1"/>
  <c r="R107" i="9"/>
  <c r="S107" i="9" s="1"/>
  <c r="Y107" i="9" s="1"/>
  <c r="AC107" i="9" s="1"/>
  <c r="R326" i="9"/>
  <c r="Q326" i="9"/>
  <c r="X326" i="9" s="1"/>
  <c r="AB326" i="9" s="1"/>
  <c r="R190" i="9"/>
  <c r="Q190" i="9"/>
  <c r="X190" i="9" s="1"/>
  <c r="AB190" i="9" s="1"/>
  <c r="S250" i="9"/>
  <c r="Y250" i="9" s="1"/>
  <c r="AC250" i="9" s="1"/>
  <c r="T250" i="9"/>
  <c r="Z250" i="9" s="1"/>
  <c r="AD250" i="9" s="1"/>
  <c r="R254" i="9"/>
  <c r="Q254" i="9"/>
  <c r="X254" i="9" s="1"/>
  <c r="AB254" i="9" s="1"/>
  <c r="T276" i="9"/>
  <c r="Z276" i="9" s="1"/>
  <c r="AD276" i="9" s="1"/>
  <c r="S276" i="9"/>
  <c r="Y276" i="9" s="1"/>
  <c r="AC276" i="9" s="1"/>
  <c r="T315" i="9"/>
  <c r="Z315" i="9" s="1"/>
  <c r="AD315" i="9" s="1"/>
  <c r="S315" i="9"/>
  <c r="Y315" i="9" s="1"/>
  <c r="AC315" i="9" s="1"/>
  <c r="R343" i="9"/>
  <c r="Q343" i="9"/>
  <c r="X343" i="9" s="1"/>
  <c r="AB343" i="9" s="1"/>
  <c r="R360" i="9"/>
  <c r="Q360" i="9"/>
  <c r="X360" i="9" s="1"/>
  <c r="AB360" i="9" s="1"/>
  <c r="T9" i="9"/>
  <c r="Z9" i="9" s="1"/>
  <c r="AD9" i="9" s="1"/>
  <c r="Q242" i="9"/>
  <c r="X242" i="9" s="1"/>
  <c r="AB242" i="9" s="1"/>
  <c r="R242" i="9"/>
  <c r="S242" i="9"/>
  <c r="Y242" i="9" s="1"/>
  <c r="AC242" i="9" s="1"/>
  <c r="T242" i="9"/>
  <c r="Z242" i="9" s="1"/>
  <c r="AD242" i="9" s="1"/>
  <c r="T295" i="9"/>
  <c r="Z295" i="9" s="1"/>
  <c r="AD295" i="9" s="1"/>
  <c r="S295" i="9"/>
  <c r="Y295" i="9" s="1"/>
  <c r="AC295" i="9" s="1"/>
  <c r="S313" i="9"/>
  <c r="Y313" i="9" s="1"/>
  <c r="AC313" i="9" s="1"/>
  <c r="T313" i="9"/>
  <c r="Z313" i="9" s="1"/>
  <c r="AD313" i="9" s="1"/>
  <c r="T330" i="9"/>
  <c r="Z330" i="9" s="1"/>
  <c r="AD330" i="9" s="1"/>
  <c r="S330" i="9"/>
  <c r="Y330" i="9" s="1"/>
  <c r="AC330" i="9" s="1"/>
  <c r="S333" i="9"/>
  <c r="Y333" i="9" s="1"/>
  <c r="AC333" i="9" s="1"/>
  <c r="T333" i="9"/>
  <c r="Z333" i="9" s="1"/>
  <c r="AD333" i="9" s="1"/>
  <c r="I261" i="1" l="1"/>
  <c r="I257" i="1"/>
  <c r="I284" i="1"/>
  <c r="I263" i="1"/>
  <c r="H130" i="9"/>
  <c r="I109" i="1"/>
  <c r="I124" i="1"/>
  <c r="Q61" i="9"/>
  <c r="X61" i="9" s="1"/>
  <c r="AB61" i="9" s="1"/>
  <c r="H61" i="9" s="1"/>
  <c r="I265" i="1"/>
  <c r="I264" i="1"/>
  <c r="H120" i="9"/>
  <c r="I211" i="1"/>
  <c r="I224" i="1"/>
  <c r="R144" i="9"/>
  <c r="S144" i="9" s="1"/>
  <c r="Y144" i="9" s="1"/>
  <c r="AC144" i="9" s="1"/>
  <c r="H144" i="9" s="1"/>
  <c r="Q70" i="9"/>
  <c r="X70" i="9" s="1"/>
  <c r="AB70" i="9" s="1"/>
  <c r="H70" i="9" s="1"/>
  <c r="R136" i="9"/>
  <c r="S136" i="9" s="1"/>
  <c r="Y136" i="9" s="1"/>
  <c r="AC136" i="9" s="1"/>
  <c r="H136" i="9" s="1"/>
  <c r="I46" i="1"/>
  <c r="I45" i="1"/>
  <c r="I13" i="1"/>
  <c r="Q21" i="9"/>
  <c r="X21" i="9" s="1"/>
  <c r="AB21" i="9" s="1"/>
  <c r="H21" i="9" s="1"/>
  <c r="Q60" i="9"/>
  <c r="X60" i="9" s="1"/>
  <c r="AB60" i="9" s="1"/>
  <c r="H60" i="9" s="1"/>
  <c r="Q148" i="9"/>
  <c r="X148" i="9" s="1"/>
  <c r="AB148" i="9" s="1"/>
  <c r="H148" i="9" s="1"/>
  <c r="R70" i="1"/>
  <c r="Y70" i="1" s="1"/>
  <c r="AC70" i="1" s="1"/>
  <c r="I70" i="1" s="1"/>
  <c r="S90" i="1"/>
  <c r="T90" i="1" s="1"/>
  <c r="Z90" i="1" s="1"/>
  <c r="AD90" i="1" s="1"/>
  <c r="R90" i="1"/>
  <c r="Y90" i="1" s="1"/>
  <c r="AC90" i="1" s="1"/>
  <c r="R73" i="1"/>
  <c r="Y73" i="1" s="1"/>
  <c r="AC73" i="1" s="1"/>
  <c r="S73" i="1"/>
  <c r="T73" i="1" s="1"/>
  <c r="Z73" i="1" s="1"/>
  <c r="AD73" i="1" s="1"/>
  <c r="R12" i="1"/>
  <c r="Y12" i="1" s="1"/>
  <c r="AC12" i="1" s="1"/>
  <c r="I12" i="1" s="1"/>
  <c r="S105" i="1"/>
  <c r="T105" i="1" s="1"/>
  <c r="Z105" i="1" s="1"/>
  <c r="AD105" i="1" s="1"/>
  <c r="I105" i="1" s="1"/>
  <c r="R209" i="1"/>
  <c r="Y209" i="1" s="1"/>
  <c r="AC209" i="1" s="1"/>
  <c r="I209" i="1" s="1"/>
  <c r="R98" i="1"/>
  <c r="Y98" i="1" s="1"/>
  <c r="AC98" i="1" s="1"/>
  <c r="I98" i="1" s="1"/>
  <c r="R36" i="9"/>
  <c r="S36" i="9" s="1"/>
  <c r="Y36" i="9" s="1"/>
  <c r="AC36" i="9" s="1"/>
  <c r="H36" i="9" s="1"/>
  <c r="R26" i="9"/>
  <c r="S26" i="9" s="1"/>
  <c r="Y26" i="9" s="1"/>
  <c r="AC26" i="9" s="1"/>
  <c r="H26" i="9" s="1"/>
  <c r="R23" i="9"/>
  <c r="S23" i="9" s="1"/>
  <c r="Y23" i="9" s="1"/>
  <c r="AC23" i="9" s="1"/>
  <c r="H23" i="9" s="1"/>
  <c r="R168" i="9"/>
  <c r="S168" i="9" s="1"/>
  <c r="Y168" i="9" s="1"/>
  <c r="AC168" i="9" s="1"/>
  <c r="R132" i="9"/>
  <c r="S132" i="9" s="1"/>
  <c r="Y132" i="9" s="1"/>
  <c r="AC132" i="9" s="1"/>
  <c r="H132" i="9" s="1"/>
  <c r="H143" i="9"/>
  <c r="I277" i="1"/>
  <c r="I244" i="1"/>
  <c r="H145" i="9"/>
  <c r="H147" i="9"/>
  <c r="H151" i="9"/>
  <c r="H156" i="9"/>
  <c r="H158" i="9"/>
  <c r="I191" i="1"/>
  <c r="H127" i="9"/>
  <c r="I149" i="1"/>
  <c r="I225" i="1"/>
  <c r="H139" i="9"/>
  <c r="H129" i="9"/>
  <c r="I113" i="1"/>
  <c r="I148" i="1"/>
  <c r="I200" i="1"/>
  <c r="I193" i="1"/>
  <c r="H113" i="9"/>
  <c r="H116" i="9"/>
  <c r="H108" i="9"/>
  <c r="I69" i="1"/>
  <c r="I74" i="1"/>
  <c r="I176" i="1"/>
  <c r="H86" i="9"/>
  <c r="I175" i="1"/>
  <c r="H95" i="9"/>
  <c r="I40" i="1"/>
  <c r="I139" i="1"/>
  <c r="I53" i="1"/>
  <c r="I64" i="1"/>
  <c r="H64" i="9"/>
  <c r="R286" i="9"/>
  <c r="I130" i="1"/>
  <c r="H5" i="9"/>
  <c r="I72" i="1"/>
  <c r="I61" i="1"/>
  <c r="I32" i="1"/>
  <c r="H72" i="9"/>
  <c r="I39" i="1"/>
  <c r="I41" i="1"/>
  <c r="H46" i="9"/>
  <c r="H71" i="9"/>
  <c r="H24" i="9"/>
  <c r="I34" i="1"/>
  <c r="Q298" i="9"/>
  <c r="X298" i="9" s="1"/>
  <c r="AB298" i="9" s="1"/>
  <c r="I116" i="1"/>
  <c r="I115" i="1"/>
  <c r="I117" i="1"/>
  <c r="H73" i="9"/>
  <c r="H7" i="9"/>
  <c r="H85" i="9"/>
  <c r="H22" i="9"/>
  <c r="H66" i="9"/>
  <c r="H50" i="9"/>
  <c r="H38" i="9"/>
  <c r="H74" i="9"/>
  <c r="H58" i="9"/>
  <c r="H8" i="9"/>
  <c r="H47" i="9"/>
  <c r="H32" i="9"/>
  <c r="H43" i="9"/>
  <c r="Q332" i="9"/>
  <c r="X332" i="9" s="1"/>
  <c r="AB332" i="9" s="1"/>
  <c r="Q153" i="9"/>
  <c r="X153" i="9" s="1"/>
  <c r="AB153" i="9" s="1"/>
  <c r="H153" i="9" s="1"/>
  <c r="Q229" i="9"/>
  <c r="X229" i="9" s="1"/>
  <c r="AB229" i="9" s="1"/>
  <c r="Q211" i="9"/>
  <c r="X211" i="9" s="1"/>
  <c r="AB211" i="9" s="1"/>
  <c r="S291" i="1"/>
  <c r="T291" i="1" s="1"/>
  <c r="Z291" i="1" s="1"/>
  <c r="AD291" i="1" s="1"/>
  <c r="I291" i="1" s="1"/>
  <c r="Q161" i="9"/>
  <c r="X161" i="9" s="1"/>
  <c r="AB161" i="9" s="1"/>
  <c r="H161" i="9" s="1"/>
  <c r="R45" i="9"/>
  <c r="S45" i="9" s="1"/>
  <c r="Y45" i="9" s="1"/>
  <c r="AC45" i="9" s="1"/>
  <c r="H45" i="9" s="1"/>
  <c r="Q167" i="9"/>
  <c r="X167" i="9" s="1"/>
  <c r="AB167" i="9" s="1"/>
  <c r="H167" i="9" s="1"/>
  <c r="Q300" i="9"/>
  <c r="X300" i="9" s="1"/>
  <c r="AB300" i="9" s="1"/>
  <c r="Q323" i="9"/>
  <c r="X323" i="9" s="1"/>
  <c r="AB323" i="9" s="1"/>
  <c r="Q257" i="9"/>
  <c r="X257" i="9" s="1"/>
  <c r="AB257" i="9" s="1"/>
  <c r="Q234" i="9"/>
  <c r="X234" i="9" s="1"/>
  <c r="AB234" i="9" s="1"/>
  <c r="Q271" i="9"/>
  <c r="X271" i="9" s="1"/>
  <c r="AB271" i="9" s="1"/>
  <c r="Q187" i="9"/>
  <c r="X187" i="9" s="1"/>
  <c r="AB187" i="9" s="1"/>
  <c r="R62" i="9"/>
  <c r="S62" i="9" s="1"/>
  <c r="Y62" i="9" s="1"/>
  <c r="AC62" i="9" s="1"/>
  <c r="H62" i="9" s="1"/>
  <c r="R106" i="9"/>
  <c r="S106" i="9" s="1"/>
  <c r="Y106" i="9" s="1"/>
  <c r="AC106" i="9" s="1"/>
  <c r="H106" i="9" s="1"/>
  <c r="Q142" i="9"/>
  <c r="X142" i="9" s="1"/>
  <c r="AB142" i="9" s="1"/>
  <c r="H142" i="9" s="1"/>
  <c r="R33" i="9"/>
  <c r="S33" i="9" s="1"/>
  <c r="Y33" i="9" s="1"/>
  <c r="AC33" i="9" s="1"/>
  <c r="H33" i="9" s="1"/>
  <c r="Q297" i="9"/>
  <c r="X297" i="9" s="1"/>
  <c r="AB297" i="9" s="1"/>
  <c r="S81" i="1"/>
  <c r="T81" i="1" s="1"/>
  <c r="Z81" i="1" s="1"/>
  <c r="AD81" i="1" s="1"/>
  <c r="I81" i="1" s="1"/>
  <c r="R163" i="9"/>
  <c r="S163" i="9" s="1"/>
  <c r="Y163" i="9" s="1"/>
  <c r="AC163" i="9" s="1"/>
  <c r="H163" i="9" s="1"/>
  <c r="Q162" i="9"/>
  <c r="X162" i="9" s="1"/>
  <c r="AB162" i="9" s="1"/>
  <c r="H162" i="9" s="1"/>
  <c r="R272" i="9"/>
  <c r="R218" i="9"/>
  <c r="R182" i="1"/>
  <c r="Y182" i="1" s="1"/>
  <c r="AC182" i="1" s="1"/>
  <c r="I182" i="1" s="1"/>
  <c r="Q308" i="9"/>
  <c r="X308" i="9" s="1"/>
  <c r="AB308" i="9" s="1"/>
  <c r="Q302" i="9"/>
  <c r="X302" i="9" s="1"/>
  <c r="AB302" i="9" s="1"/>
  <c r="R97" i="1"/>
  <c r="Y97" i="1" s="1"/>
  <c r="AC97" i="1" s="1"/>
  <c r="I97" i="1" s="1"/>
  <c r="Q75" i="9"/>
  <c r="X75" i="9" s="1"/>
  <c r="AB75" i="9" s="1"/>
  <c r="H75" i="9" s="1"/>
  <c r="R40" i="9"/>
  <c r="S40" i="9" s="1"/>
  <c r="Y40" i="9" s="1"/>
  <c r="AC40" i="9" s="1"/>
  <c r="H40" i="9" s="1"/>
  <c r="Q146" i="9"/>
  <c r="X146" i="9" s="1"/>
  <c r="AB146" i="9" s="1"/>
  <c r="H146" i="9" s="1"/>
  <c r="Q44" i="9"/>
  <c r="X44" i="9" s="1"/>
  <c r="AB44" i="9" s="1"/>
  <c r="H44" i="9" s="1"/>
  <c r="Q100" i="9"/>
  <c r="X100" i="9" s="1"/>
  <c r="AB100" i="9" s="1"/>
  <c r="H100" i="9" s="1"/>
  <c r="Q76" i="9"/>
  <c r="X76" i="9" s="1"/>
  <c r="AB76" i="9" s="1"/>
  <c r="H76" i="9" s="1"/>
  <c r="Q169" i="9"/>
  <c r="X169" i="9" s="1"/>
  <c r="AB169" i="9" s="1"/>
  <c r="R209" i="9"/>
  <c r="Q51" i="9"/>
  <c r="X51" i="9" s="1"/>
  <c r="AB51" i="9" s="1"/>
  <c r="H51" i="9" s="1"/>
  <c r="R341" i="9"/>
  <c r="R42" i="1"/>
  <c r="Y42" i="1" s="1"/>
  <c r="AC42" i="1" s="1"/>
  <c r="I42" i="1" s="1"/>
  <c r="R27" i="9"/>
  <c r="S27" i="9" s="1"/>
  <c r="Y27" i="9" s="1"/>
  <c r="AC27" i="9" s="1"/>
  <c r="H27" i="9" s="1"/>
  <c r="S62" i="1"/>
  <c r="T62" i="1" s="1"/>
  <c r="Z62" i="1" s="1"/>
  <c r="AD62" i="1" s="1"/>
  <c r="I62" i="1" s="1"/>
  <c r="Q138" i="9"/>
  <c r="X138" i="9" s="1"/>
  <c r="AB138" i="9" s="1"/>
  <c r="H138" i="9" s="1"/>
  <c r="Q291" i="9"/>
  <c r="X291" i="9" s="1"/>
  <c r="AB291" i="9" s="1"/>
  <c r="Q337" i="9"/>
  <c r="X337" i="9" s="1"/>
  <c r="AB337" i="9" s="1"/>
  <c r="R224" i="9"/>
  <c r="R266" i="9"/>
  <c r="Q35" i="9"/>
  <c r="X35" i="9" s="1"/>
  <c r="AB35" i="9" s="1"/>
  <c r="H35" i="9" s="1"/>
  <c r="Q34" i="9"/>
  <c r="X34" i="9" s="1"/>
  <c r="AB34" i="9" s="1"/>
  <c r="H34" i="9" s="1"/>
  <c r="R31" i="9"/>
  <c r="S31" i="9" s="1"/>
  <c r="Y31" i="9" s="1"/>
  <c r="AC31" i="9" s="1"/>
  <c r="H31" i="9" s="1"/>
  <c r="S82" i="1"/>
  <c r="T82" i="1" s="1"/>
  <c r="Z82" i="1" s="1"/>
  <c r="AD82" i="1" s="1"/>
  <c r="I82" i="1" s="1"/>
  <c r="Q241" i="9"/>
  <c r="X241" i="9" s="1"/>
  <c r="AB241" i="9" s="1"/>
  <c r="Q41" i="9"/>
  <c r="X41" i="9" s="1"/>
  <c r="AB41" i="9" s="1"/>
  <c r="H41" i="9" s="1"/>
  <c r="Q166" i="9"/>
  <c r="X166" i="9" s="1"/>
  <c r="AB166" i="9" s="1"/>
  <c r="H166" i="9" s="1"/>
  <c r="R11" i="1"/>
  <c r="Y11" i="1" s="1"/>
  <c r="AC11" i="1" s="1"/>
  <c r="I11" i="1" s="1"/>
  <c r="R352" i="9"/>
  <c r="Q149" i="9"/>
  <c r="X149" i="9" s="1"/>
  <c r="AB149" i="9" s="1"/>
  <c r="H149" i="9" s="1"/>
  <c r="Q338" i="9"/>
  <c r="X338" i="9" s="1"/>
  <c r="AB338" i="9" s="1"/>
  <c r="R69" i="9"/>
  <c r="S69" i="9" s="1"/>
  <c r="Y69" i="9" s="1"/>
  <c r="AC69" i="9" s="1"/>
  <c r="H69" i="9" s="1"/>
  <c r="Q194" i="9"/>
  <c r="X194" i="9" s="1"/>
  <c r="AB194" i="9" s="1"/>
  <c r="R336" i="9"/>
  <c r="Q263" i="9"/>
  <c r="X263" i="9" s="1"/>
  <c r="AB263" i="9" s="1"/>
  <c r="Q221" i="9"/>
  <c r="X221" i="9" s="1"/>
  <c r="AB221" i="9" s="1"/>
  <c r="Q17" i="9"/>
  <c r="X17" i="9" s="1"/>
  <c r="AB17" i="9" s="1"/>
  <c r="H17" i="9" s="1"/>
  <c r="R191" i="9"/>
  <c r="Q205" i="9"/>
  <c r="X205" i="9" s="1"/>
  <c r="AB205" i="9" s="1"/>
  <c r="R132" i="1"/>
  <c r="Y132" i="1" s="1"/>
  <c r="AC132" i="1" s="1"/>
  <c r="I132" i="1" s="1"/>
  <c r="R114" i="1"/>
  <c r="Y114" i="1" s="1"/>
  <c r="AC114" i="1" s="1"/>
  <c r="I114" i="1" s="1"/>
  <c r="R218" i="1"/>
  <c r="Y218" i="1" s="1"/>
  <c r="AC218" i="1" s="1"/>
  <c r="I218" i="1" s="1"/>
  <c r="R244" i="9"/>
  <c r="R105" i="9"/>
  <c r="S105" i="9" s="1"/>
  <c r="Y105" i="9" s="1"/>
  <c r="AC105" i="9" s="1"/>
  <c r="H105" i="9" s="1"/>
  <c r="Q89" i="9"/>
  <c r="X89" i="9" s="1"/>
  <c r="AB89" i="9" s="1"/>
  <c r="H89" i="9" s="1"/>
  <c r="R80" i="9"/>
  <c r="S80" i="9" s="1"/>
  <c r="Y80" i="9" s="1"/>
  <c r="AC80" i="9" s="1"/>
  <c r="H80" i="9" s="1"/>
  <c r="R313" i="9"/>
  <c r="R156" i="1"/>
  <c r="Y156" i="1" s="1"/>
  <c r="AC156" i="1" s="1"/>
  <c r="I156" i="1" s="1"/>
  <c r="R259" i="9"/>
  <c r="Q171" i="9"/>
  <c r="X171" i="9" s="1"/>
  <c r="AB171" i="9" s="1"/>
  <c r="Q324" i="9"/>
  <c r="X324" i="9" s="1"/>
  <c r="AB324" i="9" s="1"/>
  <c r="R303" i="9"/>
  <c r="Q200" i="9"/>
  <c r="X200" i="9" s="1"/>
  <c r="AB200" i="9" s="1"/>
  <c r="R230" i="9"/>
  <c r="Q208" i="9"/>
  <c r="X208" i="9" s="1"/>
  <c r="AB208" i="9" s="1"/>
  <c r="R63" i="9"/>
  <c r="S63" i="9" s="1"/>
  <c r="Y63" i="9" s="1"/>
  <c r="AC63" i="9" s="1"/>
  <c r="H63" i="9" s="1"/>
  <c r="Q309" i="9"/>
  <c r="X309" i="9" s="1"/>
  <c r="AB309" i="9" s="1"/>
  <c r="Q305" i="9"/>
  <c r="X305" i="9" s="1"/>
  <c r="AB305" i="9" s="1"/>
  <c r="S52" i="1"/>
  <c r="T52" i="1" s="1"/>
  <c r="Z52" i="1" s="1"/>
  <c r="AD52" i="1" s="1"/>
  <c r="I52" i="1" s="1"/>
  <c r="R237" i="9"/>
  <c r="Q16" i="9"/>
  <c r="X16" i="9" s="1"/>
  <c r="AB16" i="9" s="1"/>
  <c r="H16" i="9" s="1"/>
  <c r="R214" i="9"/>
  <c r="I8" i="1"/>
  <c r="Q177" i="9"/>
  <c r="X177" i="9" s="1"/>
  <c r="AB177" i="9" s="1"/>
  <c r="R119" i="9"/>
  <c r="S119" i="9" s="1"/>
  <c r="Y119" i="9" s="1"/>
  <c r="AC119" i="9" s="1"/>
  <c r="H119" i="9" s="1"/>
  <c r="Q57" i="9"/>
  <c r="X57" i="9" s="1"/>
  <c r="AB57" i="9" s="1"/>
  <c r="H57" i="9" s="1"/>
  <c r="R9" i="9"/>
  <c r="S9" i="9" s="1"/>
  <c r="Y9" i="9" s="1"/>
  <c r="AC9" i="9" s="1"/>
  <c r="H9" i="9" s="1"/>
  <c r="Q115" i="9"/>
  <c r="X115" i="9" s="1"/>
  <c r="AB115" i="9" s="1"/>
  <c r="H115" i="9" s="1"/>
  <c r="R333" i="9"/>
  <c r="Q354" i="9"/>
  <c r="X354" i="9" s="1"/>
  <c r="AB354" i="9" s="1"/>
  <c r="R94" i="9"/>
  <c r="S94" i="9" s="1"/>
  <c r="Y94" i="9" s="1"/>
  <c r="AC94" i="9" s="1"/>
  <c r="H94" i="9" s="1"/>
  <c r="R328" i="9"/>
  <c r="S283" i="1"/>
  <c r="T283" i="1" s="1"/>
  <c r="Z283" i="1" s="1"/>
  <c r="AD283" i="1" s="1"/>
  <c r="R283" i="1"/>
  <c r="Y283" i="1" s="1"/>
  <c r="AC283" i="1" s="1"/>
  <c r="S255" i="1"/>
  <c r="T255" i="1" s="1"/>
  <c r="Z255" i="1" s="1"/>
  <c r="AD255" i="1" s="1"/>
  <c r="R255" i="1"/>
  <c r="Y255" i="1" s="1"/>
  <c r="AC255" i="1" s="1"/>
  <c r="R240" i="1"/>
  <c r="Y240" i="1" s="1"/>
  <c r="AC240" i="1" s="1"/>
  <c r="I240" i="1" s="1"/>
  <c r="R173" i="1"/>
  <c r="Y173" i="1" s="1"/>
  <c r="AC173" i="1" s="1"/>
  <c r="I173" i="1" s="1"/>
  <c r="S83" i="1"/>
  <c r="T83" i="1" s="1"/>
  <c r="Z83" i="1" s="1"/>
  <c r="AD83" i="1" s="1"/>
  <c r="R83" i="1"/>
  <c r="Y83" i="1" s="1"/>
  <c r="AC83" i="1" s="1"/>
  <c r="R131" i="1"/>
  <c r="Y131" i="1" s="1"/>
  <c r="AC131" i="1" s="1"/>
  <c r="I131" i="1" s="1"/>
  <c r="S133" i="1"/>
  <c r="T133" i="1" s="1"/>
  <c r="Z133" i="1" s="1"/>
  <c r="AD133" i="1" s="1"/>
  <c r="R133" i="1"/>
  <c r="Y133" i="1" s="1"/>
  <c r="AC133" i="1" s="1"/>
  <c r="S134" i="1"/>
  <c r="T134" i="1" s="1"/>
  <c r="Z134" i="1" s="1"/>
  <c r="AD134" i="1" s="1"/>
  <c r="R134" i="1"/>
  <c r="Y134" i="1" s="1"/>
  <c r="AC134" i="1" s="1"/>
  <c r="R33" i="1"/>
  <c r="Y33" i="1" s="1"/>
  <c r="AC33" i="1" s="1"/>
  <c r="I33" i="1" s="1"/>
  <c r="R43" i="1"/>
  <c r="Y43" i="1" s="1"/>
  <c r="AC43" i="1" s="1"/>
  <c r="S43" i="1"/>
  <c r="T43" i="1" s="1"/>
  <c r="Z43" i="1" s="1"/>
  <c r="AD43" i="1" s="1"/>
  <c r="Q134" i="9"/>
  <c r="X134" i="9" s="1"/>
  <c r="AB134" i="9" s="1"/>
  <c r="H134" i="9" s="1"/>
  <c r="R13" i="9"/>
  <c r="S13" i="9" s="1"/>
  <c r="Y13" i="9" s="1"/>
  <c r="AC13" i="9" s="1"/>
  <c r="H13" i="9" s="1"/>
  <c r="Q18" i="9"/>
  <c r="X18" i="9" s="1"/>
  <c r="AB18" i="9" s="1"/>
  <c r="H18" i="9" s="1"/>
  <c r="R192" i="1"/>
  <c r="Y192" i="1" s="1"/>
  <c r="AC192" i="1" s="1"/>
  <c r="S192" i="1"/>
  <c r="T192" i="1" s="1"/>
  <c r="Z192" i="1" s="1"/>
  <c r="AD192" i="1" s="1"/>
  <c r="R82" i="9"/>
  <c r="S82" i="9" s="1"/>
  <c r="Y82" i="9" s="1"/>
  <c r="AC82" i="9" s="1"/>
  <c r="Q82" i="9"/>
  <c r="X82" i="9" s="1"/>
  <c r="AB82" i="9" s="1"/>
  <c r="R358" i="9"/>
  <c r="Q358" i="9"/>
  <c r="X358" i="9" s="1"/>
  <c r="AB358" i="9" s="1"/>
  <c r="Q4" i="9"/>
  <c r="X4" i="9" s="1"/>
  <c r="AB4" i="9" s="1"/>
  <c r="R4" i="9"/>
  <c r="S4" i="9" s="1"/>
  <c r="Y4" i="9" s="1"/>
  <c r="AC4" i="9" s="1"/>
  <c r="Q315" i="9"/>
  <c r="X315" i="9" s="1"/>
  <c r="AB315" i="9" s="1"/>
  <c r="Q48" i="9"/>
  <c r="X48" i="9" s="1"/>
  <c r="AB48" i="9" s="1"/>
  <c r="H48" i="9" s="1"/>
  <c r="Q67" i="9"/>
  <c r="X67" i="9" s="1"/>
  <c r="AB67" i="9" s="1"/>
  <c r="R67" i="9"/>
  <c r="S67" i="9" s="1"/>
  <c r="Y67" i="9" s="1"/>
  <c r="AC67" i="9" s="1"/>
  <c r="Q126" i="9"/>
  <c r="X126" i="9" s="1"/>
  <c r="AB126" i="9" s="1"/>
  <c r="R126" i="9"/>
  <c r="S126" i="9" s="1"/>
  <c r="Y126" i="9" s="1"/>
  <c r="AC126" i="9" s="1"/>
  <c r="R299" i="9"/>
  <c r="Q255" i="9"/>
  <c r="X255" i="9" s="1"/>
  <c r="AB255" i="9" s="1"/>
  <c r="R349" i="9"/>
  <c r="R316" i="9"/>
  <c r="Q316" i="9"/>
  <c r="X316" i="9" s="1"/>
  <c r="AB316" i="9" s="1"/>
  <c r="R99" i="9"/>
  <c r="S99" i="9" s="1"/>
  <c r="Y99" i="9" s="1"/>
  <c r="AC99" i="9" s="1"/>
  <c r="Q99" i="9"/>
  <c r="X99" i="9" s="1"/>
  <c r="AB99" i="9" s="1"/>
  <c r="H6" i="9"/>
  <c r="R25" i="9"/>
  <c r="S25" i="9" s="1"/>
  <c r="Y25" i="9" s="1"/>
  <c r="AC25" i="9" s="1"/>
  <c r="Q25" i="9"/>
  <c r="X25" i="9" s="1"/>
  <c r="AB25" i="9" s="1"/>
  <c r="Q77" i="9"/>
  <c r="X77" i="9" s="1"/>
  <c r="AB77" i="9" s="1"/>
  <c r="R77" i="9"/>
  <c r="S77" i="9" s="1"/>
  <c r="Y77" i="9" s="1"/>
  <c r="AC77" i="9" s="1"/>
  <c r="H118" i="9"/>
  <c r="H114" i="9"/>
  <c r="H168" i="9"/>
  <c r="H12" i="9"/>
  <c r="H83" i="9"/>
  <c r="H55" i="9"/>
  <c r="H87" i="9"/>
  <c r="H103" i="9"/>
  <c r="R124" i="9"/>
  <c r="S124" i="9" s="1"/>
  <c r="Y124" i="9" s="1"/>
  <c r="AC124" i="9" s="1"/>
  <c r="Q124" i="9"/>
  <c r="X124" i="9" s="1"/>
  <c r="AB124" i="9" s="1"/>
  <c r="Q111" i="9"/>
  <c r="X111" i="9" s="1"/>
  <c r="AB111" i="9" s="1"/>
  <c r="R111" i="9"/>
  <c r="S111" i="9" s="1"/>
  <c r="Y111" i="9" s="1"/>
  <c r="AC111" i="9" s="1"/>
  <c r="Q284" i="9"/>
  <c r="X284" i="9" s="1"/>
  <c r="AB284" i="9" s="1"/>
  <c r="H112" i="9"/>
  <c r="H122" i="9"/>
  <c r="R101" i="9"/>
  <c r="S101" i="9" s="1"/>
  <c r="Y101" i="9" s="1"/>
  <c r="AC101" i="9" s="1"/>
  <c r="Q101" i="9"/>
  <c r="X101" i="9" s="1"/>
  <c r="AB101" i="9" s="1"/>
  <c r="Q90" i="9"/>
  <c r="X90" i="9" s="1"/>
  <c r="AB90" i="9" s="1"/>
  <c r="R90" i="9"/>
  <c r="S90" i="9" s="1"/>
  <c r="Y90" i="9" s="1"/>
  <c r="AC90" i="9" s="1"/>
  <c r="Q192" i="9"/>
  <c r="X192" i="9" s="1"/>
  <c r="AB192" i="9" s="1"/>
  <c r="Q256" i="9"/>
  <c r="X256" i="9" s="1"/>
  <c r="AB256" i="9" s="1"/>
  <c r="R256" i="9"/>
  <c r="Q304" i="9"/>
  <c r="X304" i="9" s="1"/>
  <c r="AB304" i="9" s="1"/>
  <c r="R304" i="9"/>
  <c r="R93" i="9"/>
  <c r="S93" i="9" s="1"/>
  <c r="Y93" i="9" s="1"/>
  <c r="AC93" i="9" s="1"/>
  <c r="Q93" i="9"/>
  <c r="X93" i="9" s="1"/>
  <c r="AB93" i="9" s="1"/>
  <c r="H164" i="9"/>
  <c r="Q353" i="9"/>
  <c r="X353" i="9" s="1"/>
  <c r="AB353" i="9" s="1"/>
  <c r="R353" i="9"/>
  <c r="Q150" i="9"/>
  <c r="X150" i="9" s="1"/>
  <c r="AB150" i="9" s="1"/>
  <c r="R150" i="9"/>
  <c r="S150" i="9" s="1"/>
  <c r="Y150" i="9" s="1"/>
  <c r="AC150" i="9" s="1"/>
  <c r="R207" i="9"/>
  <c r="Q207" i="9"/>
  <c r="X207" i="9" s="1"/>
  <c r="AB207" i="9" s="1"/>
  <c r="H141" i="9"/>
  <c r="H65" i="9"/>
  <c r="R104" i="9"/>
  <c r="S104" i="9" s="1"/>
  <c r="Y104" i="9" s="1"/>
  <c r="AC104" i="9" s="1"/>
  <c r="Q104" i="9"/>
  <c r="X104" i="9" s="1"/>
  <c r="AB104" i="9" s="1"/>
  <c r="R10" i="9"/>
  <c r="S10" i="9" s="1"/>
  <c r="Y10" i="9" s="1"/>
  <c r="AC10" i="9" s="1"/>
  <c r="Q10" i="9"/>
  <c r="X10" i="9" s="1"/>
  <c r="AB10" i="9" s="1"/>
  <c r="H117" i="9"/>
  <c r="S292" i="1"/>
  <c r="T292" i="1" s="1"/>
  <c r="Z292" i="1" s="1"/>
  <c r="AD292" i="1" s="1"/>
  <c r="R292" i="1"/>
  <c r="Y292" i="1" s="1"/>
  <c r="AC292" i="1" s="1"/>
  <c r="S223" i="1"/>
  <c r="T223" i="1" s="1"/>
  <c r="Z223" i="1" s="1"/>
  <c r="AD223" i="1" s="1"/>
  <c r="R223" i="1"/>
  <c r="Y223" i="1" s="1"/>
  <c r="AC223" i="1" s="1"/>
  <c r="S84" i="1"/>
  <c r="T84" i="1" s="1"/>
  <c r="Z84" i="1" s="1"/>
  <c r="AD84" i="1" s="1"/>
  <c r="R84" i="1"/>
  <c r="Y84" i="1" s="1"/>
  <c r="AC84" i="1" s="1"/>
  <c r="Q131" i="9"/>
  <c r="X131" i="9" s="1"/>
  <c r="AB131" i="9" s="1"/>
  <c r="R131" i="9"/>
  <c r="S131" i="9" s="1"/>
  <c r="Y131" i="9" s="1"/>
  <c r="AC131" i="9" s="1"/>
  <c r="H91" i="9"/>
  <c r="Q258" i="9"/>
  <c r="X258" i="9" s="1"/>
  <c r="AB258" i="9" s="1"/>
  <c r="R258" i="9"/>
  <c r="R140" i="9"/>
  <c r="S140" i="9" s="1"/>
  <c r="Y140" i="9" s="1"/>
  <c r="AC140" i="9" s="1"/>
  <c r="Q140" i="9"/>
  <c r="X140" i="9" s="1"/>
  <c r="AB140" i="9" s="1"/>
  <c r="R290" i="9"/>
  <c r="Q290" i="9"/>
  <c r="X290" i="9" s="1"/>
  <c r="AB290" i="9" s="1"/>
  <c r="H154" i="9"/>
  <c r="H3" i="9"/>
  <c r="R331" i="9"/>
  <c r="Q331" i="9"/>
  <c r="X331" i="9" s="1"/>
  <c r="AB331" i="9" s="1"/>
  <c r="H20" i="9"/>
  <c r="Q92" i="9"/>
  <c r="X92" i="9" s="1"/>
  <c r="AB92" i="9" s="1"/>
  <c r="R92" i="9"/>
  <c r="S92" i="9" s="1"/>
  <c r="Y92" i="9" s="1"/>
  <c r="AC92" i="9" s="1"/>
  <c r="H128" i="9"/>
  <c r="H79" i="9"/>
  <c r="H29" i="9"/>
  <c r="Q19" i="9"/>
  <c r="X19" i="9" s="1"/>
  <c r="AB19" i="9" s="1"/>
  <c r="H19" i="9" s="1"/>
  <c r="Q135" i="9"/>
  <c r="X135" i="9" s="1"/>
  <c r="AB135" i="9" s="1"/>
  <c r="R135" i="9"/>
  <c r="S135" i="9" s="1"/>
  <c r="Y135" i="9" s="1"/>
  <c r="AC135" i="9" s="1"/>
  <c r="R78" i="9"/>
  <c r="S78" i="9" s="1"/>
  <c r="Y78" i="9" s="1"/>
  <c r="AC78" i="9" s="1"/>
  <c r="Q78" i="9"/>
  <c r="X78" i="9" s="1"/>
  <c r="AB78" i="9" s="1"/>
  <c r="Q227" i="9"/>
  <c r="X227" i="9" s="1"/>
  <c r="AB227" i="9" s="1"/>
  <c r="R227" i="9"/>
  <c r="Q53" i="9"/>
  <c r="X53" i="9" s="1"/>
  <c r="AB53" i="9" s="1"/>
  <c r="R53" i="9"/>
  <c r="S53" i="9" s="1"/>
  <c r="Y53" i="9" s="1"/>
  <c r="AC53" i="9" s="1"/>
  <c r="I54" i="1"/>
  <c r="Q199" i="9"/>
  <c r="X199" i="9" s="1"/>
  <c r="AB199" i="9" s="1"/>
  <c r="R199" i="9"/>
  <c r="Q96" i="9"/>
  <c r="X96" i="9" s="1"/>
  <c r="AB96" i="9" s="1"/>
  <c r="R96" i="9"/>
  <c r="S96" i="9" s="1"/>
  <c r="Y96" i="9" s="1"/>
  <c r="AC96" i="9" s="1"/>
  <c r="H109" i="9"/>
  <c r="H133" i="9"/>
  <c r="Q15" i="9"/>
  <c r="X15" i="9" s="1"/>
  <c r="AB15" i="9" s="1"/>
  <c r="R15" i="9"/>
  <c r="S15" i="9" s="1"/>
  <c r="Y15" i="9" s="1"/>
  <c r="AC15" i="9" s="1"/>
  <c r="R178" i="9"/>
  <c r="Q178" i="9"/>
  <c r="X178" i="9" s="1"/>
  <c r="AB178" i="9" s="1"/>
  <c r="H155" i="9"/>
  <c r="Q52" i="9"/>
  <c r="X52" i="9" s="1"/>
  <c r="AB52" i="9" s="1"/>
  <c r="R52" i="9"/>
  <c r="S52" i="9" s="1"/>
  <c r="Y52" i="9" s="1"/>
  <c r="AC52" i="9" s="1"/>
  <c r="H107" i="9"/>
  <c r="Q274" i="9"/>
  <c r="X274" i="9" s="1"/>
  <c r="AB274" i="9" s="1"/>
  <c r="R274" i="9"/>
  <c r="Q355" i="9"/>
  <c r="X355" i="9" s="1"/>
  <c r="AB355" i="9" s="1"/>
  <c r="R355" i="9"/>
  <c r="Q219" i="9"/>
  <c r="X219" i="9" s="1"/>
  <c r="AB219" i="9" s="1"/>
  <c r="R219" i="9"/>
  <c r="H169" i="9"/>
  <c r="Q121" i="9"/>
  <c r="X121" i="9" s="1"/>
  <c r="AB121" i="9" s="1"/>
  <c r="R121" i="9"/>
  <c r="S121" i="9" s="1"/>
  <c r="Y121" i="9" s="1"/>
  <c r="AC121" i="9" s="1"/>
  <c r="R84" i="9"/>
  <c r="S84" i="9" s="1"/>
  <c r="Y84" i="9" s="1"/>
  <c r="AC84" i="9" s="1"/>
  <c r="Q84" i="9"/>
  <c r="X84" i="9" s="1"/>
  <c r="AB84" i="9" s="1"/>
  <c r="I160" i="1"/>
  <c r="R195" i="9"/>
  <c r="Q195" i="9"/>
  <c r="X195" i="9" s="1"/>
  <c r="AB195" i="9" s="1"/>
  <c r="R262" i="1"/>
  <c r="Y262" i="1" s="1"/>
  <c r="AC262" i="1" s="1"/>
  <c r="S262" i="1"/>
  <c r="T262" i="1" s="1"/>
  <c r="Z262" i="1" s="1"/>
  <c r="AD262" i="1" s="1"/>
  <c r="H49" i="9"/>
  <c r="R39" i="9"/>
  <c r="S39" i="9" s="1"/>
  <c r="Y39" i="9" s="1"/>
  <c r="AC39" i="9" s="1"/>
  <c r="Q39" i="9"/>
  <c r="X39" i="9" s="1"/>
  <c r="AB39" i="9" s="1"/>
  <c r="R81" i="9"/>
  <c r="S81" i="9" s="1"/>
  <c r="Y81" i="9" s="1"/>
  <c r="AC81" i="9" s="1"/>
  <c r="Q81" i="9"/>
  <c r="X81" i="9" s="1"/>
  <c r="AB81" i="9" s="1"/>
  <c r="H56" i="9"/>
  <c r="R203" i="9"/>
  <c r="Q203" i="9"/>
  <c r="X203" i="9" s="1"/>
  <c r="AB203" i="9" s="1"/>
  <c r="Q238" i="9"/>
  <c r="X238" i="9" s="1"/>
  <c r="AB238" i="9" s="1"/>
  <c r="R238" i="9"/>
  <c r="R160" i="9"/>
  <c r="S160" i="9" s="1"/>
  <c r="Y160" i="9" s="1"/>
  <c r="AC160" i="9" s="1"/>
  <c r="Q160" i="9"/>
  <c r="X160" i="9" s="1"/>
  <c r="AB160" i="9" s="1"/>
  <c r="H59" i="9"/>
  <c r="Q11" i="9"/>
  <c r="X11" i="9" s="1"/>
  <c r="AB11" i="9" s="1"/>
  <c r="R11" i="9"/>
  <c r="S11" i="9" s="1"/>
  <c r="Y11" i="9" s="1"/>
  <c r="AC11" i="9" s="1"/>
  <c r="H42" i="9"/>
  <c r="S245" i="1"/>
  <c r="T245" i="1" s="1"/>
  <c r="Z245" i="1" s="1"/>
  <c r="AD245" i="1" s="1"/>
  <c r="R245" i="1"/>
  <c r="Y245" i="1" s="1"/>
  <c r="AC245" i="1" s="1"/>
  <c r="R188" i="9"/>
  <c r="Q188" i="9"/>
  <c r="X188" i="9" s="1"/>
  <c r="AB188" i="9" s="1"/>
  <c r="Q317" i="9"/>
  <c r="X317" i="9" s="1"/>
  <c r="AB317" i="9" s="1"/>
  <c r="R317" i="9"/>
  <c r="Q165" i="9"/>
  <c r="X165" i="9" s="1"/>
  <c r="AB165" i="9" s="1"/>
  <c r="R165" i="9"/>
  <c r="S165" i="9" s="1"/>
  <c r="Y165" i="9" s="1"/>
  <c r="AC165" i="9" s="1"/>
  <c r="Q30" i="9"/>
  <c r="X30" i="9" s="1"/>
  <c r="AB30" i="9" s="1"/>
  <c r="R30" i="9"/>
  <c r="S30" i="9" s="1"/>
  <c r="Y30" i="9" s="1"/>
  <c r="AC30" i="9" s="1"/>
  <c r="Q189" i="9"/>
  <c r="X189" i="9" s="1"/>
  <c r="AB189" i="9" s="1"/>
  <c r="R189" i="9"/>
  <c r="Q288" i="9"/>
  <c r="X288" i="9" s="1"/>
  <c r="AB288" i="9" s="1"/>
  <c r="R288" i="9"/>
  <c r="H125" i="9"/>
  <c r="R265" i="9"/>
  <c r="Q265" i="9"/>
  <c r="X265" i="9" s="1"/>
  <c r="AB265" i="9" s="1"/>
  <c r="H110" i="9"/>
  <c r="Q350" i="9"/>
  <c r="X350" i="9" s="1"/>
  <c r="AB350" i="9" s="1"/>
  <c r="R350" i="9"/>
  <c r="S10" i="1"/>
  <c r="T10" i="1" s="1"/>
  <c r="Z10" i="1" s="1"/>
  <c r="AD10" i="1" s="1"/>
  <c r="R10" i="1"/>
  <c r="Y10" i="1" s="1"/>
  <c r="AC10" i="1" s="1"/>
  <c r="Q197" i="9"/>
  <c r="X197" i="9" s="1"/>
  <c r="AB197" i="9" s="1"/>
  <c r="R197" i="9"/>
  <c r="H14" i="9"/>
  <c r="Q346" i="9"/>
  <c r="X346" i="9" s="1"/>
  <c r="AB346" i="9" s="1"/>
  <c r="R346" i="9"/>
  <c r="R311" i="9"/>
  <c r="Q311" i="9"/>
  <c r="X311" i="9" s="1"/>
  <c r="AB311" i="9" s="1"/>
  <c r="S9" i="1"/>
  <c r="T9" i="1" s="1"/>
  <c r="Z9" i="1" s="1"/>
  <c r="AD9" i="1" s="1"/>
  <c r="R9" i="1"/>
  <c r="Y9" i="1" s="1"/>
  <c r="AC9" i="1" s="1"/>
  <c r="H123" i="9"/>
  <c r="R275" i="9"/>
  <c r="Q275" i="9"/>
  <c r="X275" i="9" s="1"/>
  <c r="AB275" i="9" s="1"/>
  <c r="Q157" i="9"/>
  <c r="X157" i="9" s="1"/>
  <c r="AB157" i="9" s="1"/>
  <c r="R157" i="9"/>
  <c r="S157" i="9" s="1"/>
  <c r="Y157" i="9" s="1"/>
  <c r="AC157" i="9" s="1"/>
  <c r="Q176" i="9"/>
  <c r="X176" i="9" s="1"/>
  <c r="AB176" i="9" s="1"/>
  <c r="R176" i="9"/>
  <c r="R179" i="9"/>
  <c r="Q179" i="9"/>
  <c r="X179" i="9" s="1"/>
  <c r="AB179" i="9" s="1"/>
  <c r="R172" i="9"/>
  <c r="Q172" i="9"/>
  <c r="X172" i="9" s="1"/>
  <c r="AB172" i="9" s="1"/>
  <c r="H28" i="9"/>
  <c r="H152" i="9"/>
  <c r="Q330" i="9"/>
  <c r="X330" i="9" s="1"/>
  <c r="AB330" i="9" s="1"/>
  <c r="R330" i="9"/>
  <c r="R232" i="9"/>
  <c r="Q232" i="9"/>
  <c r="X232" i="9" s="1"/>
  <c r="AB232" i="9" s="1"/>
  <c r="Q240" i="9"/>
  <c r="X240" i="9" s="1"/>
  <c r="AB240" i="9" s="1"/>
  <c r="R240" i="9"/>
  <c r="H97" i="9"/>
  <c r="H88" i="9"/>
  <c r="Q345" i="9"/>
  <c r="X345" i="9" s="1"/>
  <c r="AB345" i="9" s="1"/>
  <c r="R345" i="9"/>
  <c r="H102" i="9"/>
  <c r="H68" i="9"/>
  <c r="H54" i="9"/>
  <c r="R137" i="9"/>
  <c r="S137" i="9" s="1"/>
  <c r="Y137" i="9" s="1"/>
  <c r="AC137" i="9" s="1"/>
  <c r="Q137" i="9"/>
  <c r="X137" i="9" s="1"/>
  <c r="AB137" i="9" s="1"/>
  <c r="Q159" i="9"/>
  <c r="X159" i="9" s="1"/>
  <c r="AB159" i="9" s="1"/>
  <c r="R159" i="9"/>
  <c r="S159" i="9" s="1"/>
  <c r="Y159" i="9" s="1"/>
  <c r="AC159" i="9" s="1"/>
  <c r="H98" i="9"/>
  <c r="Q206" i="9"/>
  <c r="X206" i="9" s="1"/>
  <c r="AB206" i="9" s="1"/>
  <c r="R206" i="9"/>
  <c r="H37" i="9"/>
  <c r="I292" i="1" l="1"/>
  <c r="I90" i="1"/>
  <c r="I73" i="1"/>
  <c r="I283" i="1"/>
  <c r="I255" i="1"/>
  <c r="I223" i="1"/>
  <c r="I192" i="1"/>
  <c r="I133" i="1"/>
  <c r="I84" i="1"/>
  <c r="I134" i="1"/>
  <c r="I83" i="1"/>
  <c r="I43" i="1"/>
  <c r="H67" i="9"/>
  <c r="H82" i="9"/>
  <c r="H77" i="9"/>
  <c r="H99" i="9"/>
  <c r="H126" i="9"/>
  <c r="H25" i="9"/>
  <c r="H4" i="9"/>
  <c r="H10" i="9"/>
  <c r="H104" i="9"/>
  <c r="H93" i="9"/>
  <c r="H101" i="9"/>
  <c r="H92" i="9"/>
  <c r="H90" i="9"/>
  <c r="H111" i="9"/>
  <c r="H124" i="9"/>
  <c r="H150" i="9"/>
  <c r="H137" i="9"/>
  <c r="H165" i="9"/>
  <c r="H81" i="9"/>
  <c r="H84" i="9"/>
  <c r="H78" i="9"/>
  <c r="H30" i="9"/>
  <c r="H15" i="9"/>
  <c r="H96" i="9"/>
  <c r="H140" i="9"/>
  <c r="H52" i="9"/>
  <c r="H135" i="9"/>
  <c r="H131" i="9"/>
  <c r="H53" i="9"/>
  <c r="I9" i="1"/>
  <c r="I10" i="1"/>
  <c r="H11" i="9"/>
  <c r="H160" i="9"/>
  <c r="H159" i="9"/>
  <c r="H157" i="9"/>
  <c r="I245" i="1"/>
  <c r="H39" i="9"/>
  <c r="I262" i="1"/>
  <c r="H121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MONEO Javier</author>
  </authors>
  <commentList>
    <comment ref="D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ATENCION:
El nombre del club, tiene que ser el mismo que el figura en la pestaña Clasificación por Clubs</t>
        </r>
      </text>
    </comment>
  </commentList>
</comments>
</file>

<file path=xl/sharedStrings.xml><?xml version="1.0" encoding="utf-8"?>
<sst xmlns="http://schemas.openxmlformats.org/spreadsheetml/2006/main" count="1905" uniqueCount="454">
  <si>
    <t>NOMBRE</t>
  </si>
  <si>
    <t>CLUB</t>
  </si>
  <si>
    <t>CATEGORÍA</t>
  </si>
  <si>
    <t>DORSAL</t>
  </si>
  <si>
    <t>mm</t>
  </si>
  <si>
    <t>ss</t>
  </si>
  <si>
    <t>cc</t>
  </si>
  <si>
    <t>Tº CRONO</t>
  </si>
  <si>
    <t>Tº REAL</t>
  </si>
  <si>
    <t>K1</t>
  </si>
  <si>
    <t>CATEGORIA</t>
  </si>
  <si>
    <t>C1</t>
  </si>
  <si>
    <t/>
  </si>
  <si>
    <t>ABANDONO</t>
  </si>
  <si>
    <t>NO PRESENTADO</t>
  </si>
  <si>
    <t>A</t>
  </si>
  <si>
    <t>N</t>
  </si>
  <si>
    <t>K2</t>
  </si>
  <si>
    <t>cat</t>
  </si>
  <si>
    <t>ord</t>
  </si>
  <si>
    <t>PTOS</t>
  </si>
  <si>
    <t>CLASIFICACION GENERAL</t>
  </si>
  <si>
    <t>CAT.</t>
  </si>
  <si>
    <t>TIEMPO</t>
  </si>
  <si>
    <t>HSK1</t>
  </si>
  <si>
    <t>HJK1</t>
  </si>
  <si>
    <t>HCK1</t>
  </si>
  <si>
    <t>MSK1</t>
  </si>
  <si>
    <t>MJK1</t>
  </si>
  <si>
    <t>MCK1</t>
  </si>
  <si>
    <t>HSK2</t>
  </si>
  <si>
    <t>HVK2</t>
  </si>
  <si>
    <t>MSK2</t>
  </si>
  <si>
    <t>HOMBRE SENIOR</t>
  </si>
  <si>
    <t xml:space="preserve">CATEGORIA </t>
  </si>
  <si>
    <t>HOMBRE CADETE</t>
  </si>
  <si>
    <t>HOMBRE VETERANO</t>
  </si>
  <si>
    <t>MUJER SENIOR</t>
  </si>
  <si>
    <t>MUJER CADETE</t>
  </si>
  <si>
    <t>D</t>
  </si>
  <si>
    <t>DESCALIFICADO</t>
  </si>
  <si>
    <t>HIK1</t>
  </si>
  <si>
    <t>MIK1</t>
  </si>
  <si>
    <t>HOMBRE INFANTIL</t>
  </si>
  <si>
    <t>MUJER INFANTIL</t>
  </si>
  <si>
    <t>PARAC</t>
  </si>
  <si>
    <t>MVK2</t>
  </si>
  <si>
    <t>MUJER JUNIOR</t>
  </si>
  <si>
    <t>HAK1</t>
  </si>
  <si>
    <t>HBK1</t>
  </si>
  <si>
    <t>MAK1</t>
  </si>
  <si>
    <t>MBK1</t>
  </si>
  <si>
    <t>HOMBRE ALEVIN</t>
  </si>
  <si>
    <t>HOMBRE BENJAMIN</t>
  </si>
  <si>
    <t>MUJER ALEVIN</t>
  </si>
  <si>
    <t>MUJER BENJAMIN</t>
  </si>
  <si>
    <t>HJK2</t>
  </si>
  <si>
    <t>MJK2</t>
  </si>
  <si>
    <t>HOMBRE JUVENIL</t>
  </si>
  <si>
    <t>MUJER JUVENIL</t>
  </si>
  <si>
    <t>HOMBRE SENIOR CANOA</t>
  </si>
  <si>
    <t>MPK1</t>
  </si>
  <si>
    <t>Nº INSCRITOS</t>
  </si>
  <si>
    <t>Nº PIRAGUAS</t>
  </si>
  <si>
    <t>SALIDA</t>
  </si>
  <si>
    <t>TOTAL</t>
  </si>
  <si>
    <t>HOMBRE JUNIOR</t>
  </si>
  <si>
    <t>HVK135</t>
  </si>
  <si>
    <t>HVK150</t>
  </si>
  <si>
    <t>HVK160</t>
  </si>
  <si>
    <t>MVK135</t>
  </si>
  <si>
    <t>MVK150</t>
  </si>
  <si>
    <t>HOMBRE VETERANO 35</t>
  </si>
  <si>
    <t>MUJER VETERANO 50</t>
  </si>
  <si>
    <t>HOMBRE VETERANO 60</t>
  </si>
  <si>
    <t>HOMBRE VETERANO 50</t>
  </si>
  <si>
    <t>MUJER VETERANO 35</t>
  </si>
  <si>
    <t>HIC1</t>
  </si>
  <si>
    <t>MIC1</t>
  </si>
  <si>
    <t>HSC1</t>
  </si>
  <si>
    <t>MSC1</t>
  </si>
  <si>
    <t>6,250 M - SALIDA 1b - 10:31</t>
  </si>
  <si>
    <t xml:space="preserve"> </t>
  </si>
  <si>
    <t>MixtaK2</t>
  </si>
  <si>
    <t>MIXTA</t>
  </si>
  <si>
    <t>HPK1</t>
  </si>
  <si>
    <t>ENRIQUE TORRES PEDRIZA</t>
  </si>
  <si>
    <t>Total general</t>
  </si>
  <si>
    <t>Cuenta de DORSAL</t>
  </si>
  <si>
    <t>Total</t>
  </si>
  <si>
    <t xml:space="preserve"> MUJER PARACANOE</t>
  </si>
  <si>
    <t xml:space="preserve"> HOMBRE PARACANOE</t>
  </si>
  <si>
    <t>6,250 M - SALIDA 1c - 10:32</t>
  </si>
  <si>
    <t>6,250 M - SALIDA 1d - 10:33</t>
  </si>
  <si>
    <t>2,500 M - SALIDA 2b - 11:16</t>
  </si>
  <si>
    <t>1,250 M - SALIDA 4 - 12:00</t>
  </si>
  <si>
    <t>6,250 M - SALIDA 5b - 12:00</t>
  </si>
  <si>
    <t>6,250 M - SALIDA 5c - 12:00</t>
  </si>
  <si>
    <t>1,250 M - SALIDA 3b - 11:41</t>
  </si>
  <si>
    <t>1b</t>
  </si>
  <si>
    <t>1c</t>
  </si>
  <si>
    <t>1a</t>
  </si>
  <si>
    <t>2a</t>
  </si>
  <si>
    <t>6,250 M - SALIDA 1a - 10:30</t>
  </si>
  <si>
    <t>2,500 M - SALIDA 2a - 11:15</t>
  </si>
  <si>
    <t>1,250 M - SALIDA 3a - 11:40</t>
  </si>
  <si>
    <t>6,250 M - SALIDA 5a - 12:00</t>
  </si>
  <si>
    <t>Arkaitz Arnedo Jimenez</t>
  </si>
  <si>
    <t>Aimar Arnedo Jimenez</t>
  </si>
  <si>
    <t>SDR ARENAS</t>
  </si>
  <si>
    <t>JORGE PEÑA CARNICER</t>
  </si>
  <si>
    <t>RODRIGO MORER GIL</t>
  </si>
  <si>
    <t>Eunate Archanco García</t>
  </si>
  <si>
    <t>Ixel Archanco García</t>
  </si>
  <si>
    <t>Organiza: ENHOL-Ebrokayak - Federación Navarra de Piragüismo</t>
  </si>
  <si>
    <t>ABSOLUTOS INDIVIDUAL</t>
  </si>
  <si>
    <t>Santiago Arellano Mesa</t>
  </si>
  <si>
    <t>JULIA LÓPEZ FERRANDO</t>
  </si>
  <si>
    <t>CENTRO NATACION HELIOS</t>
  </si>
  <si>
    <t>MUJER VETERANA</t>
  </si>
  <si>
    <t>Masculino</t>
  </si>
  <si>
    <t>Femenino</t>
  </si>
  <si>
    <t>CLASIFICACIÓN CLUBES</t>
  </si>
  <si>
    <t>ROBERTO ARRIAZU MAESTRO</t>
  </si>
  <si>
    <t>CLUB NÁUTICO ZARAGOZA</t>
  </si>
  <si>
    <t>LAURA NUÑO PARA CUELLOS</t>
  </si>
  <si>
    <t>FERNANDO CARRASCO GARCÍA</t>
  </si>
  <si>
    <t>VÍCTOR HERNÁNDEZ CANO</t>
  </si>
  <si>
    <t>DANIEL HERNÁNDEZ BURRIEL</t>
  </si>
  <si>
    <t>JUAN JOSÉ SÁNCHEZ SERRANO</t>
  </si>
  <si>
    <t>MARÍA CARMEN PELEGRÍN RODRIGO</t>
  </si>
  <si>
    <t>LAURA NUÑO / VALERIA CORDERO</t>
  </si>
  <si>
    <t>JUAN JOSÉ SÁNCHEZ / MARÍA CARMEN PELEGRÍN</t>
  </si>
  <si>
    <t xml:space="preserve">Club Piragüiso Pamplona </t>
  </si>
  <si>
    <t xml:space="preserve">Maitane Imbuluzketa Arzoz </t>
  </si>
  <si>
    <t>Lucas Izquierdo Alonso</t>
  </si>
  <si>
    <t>Marc Lecumberri Perepérez</t>
  </si>
  <si>
    <t>Oriol Cabello Fernández</t>
  </si>
  <si>
    <t>Hodei Cabello Fernández</t>
  </si>
  <si>
    <t>Nicole Lecumberri Perepérez</t>
  </si>
  <si>
    <t>EBROKAYAK</t>
  </si>
  <si>
    <t>Javier Martinez Remacha</t>
  </si>
  <si>
    <t>Aarón Novoa Antonio</t>
  </si>
  <si>
    <t>Sandra Lopez Iriarte</t>
  </si>
  <si>
    <t>Eva Ivanova Ivanova</t>
  </si>
  <si>
    <t>Belén Sánchez Jiménez</t>
  </si>
  <si>
    <t>Mai Moneo Arcos</t>
  </si>
  <si>
    <t>Alvaro Oses Arbizu</t>
  </si>
  <si>
    <t>Jose Ignacio Sanchez Jimenez</t>
  </si>
  <si>
    <t>Jose Luis Casamian Saso</t>
  </si>
  <si>
    <t>Teresa Lorza Burgui</t>
  </si>
  <si>
    <t>Leire Rodero Sainz</t>
  </si>
  <si>
    <t>Izan Pérez LLorca</t>
  </si>
  <si>
    <t>Nicolas Facenda Serrano</t>
  </si>
  <si>
    <t>Luca Pierce Sadoul</t>
  </si>
  <si>
    <t>Alexander Sanchez Arranz</t>
  </si>
  <si>
    <t>Candela Pérez Moneo</t>
  </si>
  <si>
    <t>Andrii Koliada</t>
  </si>
  <si>
    <t>Jose Ignacio Sanchez / Belén Sanchez</t>
  </si>
  <si>
    <t>GETXO KAYAKA</t>
  </si>
  <si>
    <t>Izar Libano Sanchez</t>
  </si>
  <si>
    <t>Saioa Perez Garcia</t>
  </si>
  <si>
    <t>Pablo Rey Insausti</t>
  </si>
  <si>
    <t>Mikel de Velasco</t>
  </si>
  <si>
    <t xml:space="preserve">Javier Perez Rodriguez </t>
  </si>
  <si>
    <t>Jose Trujillo Doblas</t>
  </si>
  <si>
    <t>Dani Guitian</t>
  </si>
  <si>
    <t>Izar Libano / Saioa Perez</t>
  </si>
  <si>
    <t>CLUB DE PIRAGÜISMO LA HÍPICA DE LOGROÑO</t>
  </si>
  <si>
    <t>JORGE RODRÍGUEZ / RAFA OCERÍN</t>
  </si>
  <si>
    <t>Sergio López Chow</t>
  </si>
  <si>
    <t>Club Natación Pamplona</t>
  </si>
  <si>
    <t xml:space="preserve">Gabriel Malon </t>
  </si>
  <si>
    <t xml:space="preserve">Ibai Martínez / Sergio López </t>
  </si>
  <si>
    <t>MATEO PULIDO BERDUN</t>
  </si>
  <si>
    <t xml:space="preserve">SIRA GALVEZ / INES ROCHE </t>
  </si>
  <si>
    <t>IRATI OSA</t>
  </si>
  <si>
    <t>ITXAS GAIN</t>
  </si>
  <si>
    <t>JOSEFA MOLINA</t>
  </si>
  <si>
    <t>MADDI  OLAIZOLA</t>
  </si>
  <si>
    <t>XABIER OSA</t>
  </si>
  <si>
    <t>IÑAKI FERNANDEZ</t>
  </si>
  <si>
    <t>EÑAUT AIZPURUA</t>
  </si>
  <si>
    <t>MAITE ETXABE</t>
  </si>
  <si>
    <t>IRATI OSA / JOSEFA MOLINA</t>
  </si>
  <si>
    <t>HARITZ AIZPURUA /ASIER AIZPURUA</t>
  </si>
  <si>
    <t>JOSU URBISTONDO / MADDI OLAIZOLA</t>
  </si>
  <si>
    <t>XABIER OSA / VICENTE ROYO</t>
  </si>
  <si>
    <t>IÑAKI FERNANDEZ / EÑAUT AIZPURUA</t>
  </si>
  <si>
    <t>EUKENE SAENZ / MAITE ETXABE</t>
  </si>
  <si>
    <t>DONOSTIA KAYAK</t>
  </si>
  <si>
    <t>EÑAUT BEAUMONT BALERDI</t>
  </si>
  <si>
    <t>EKAI IRAETA URIA</t>
  </si>
  <si>
    <t>IKER RUBIO SOUTO</t>
  </si>
  <si>
    <t>IRAITZ IZAGIRRE MARTINEZ</t>
  </si>
  <si>
    <t>ERIK GAZTELU / BEÑAT MOZO</t>
  </si>
  <si>
    <t>EKAI IRAETA/ LAURA ENTENZA</t>
  </si>
  <si>
    <t>IKER RUBIO / IRAITZ IZAGIRRE</t>
  </si>
  <si>
    <t>OIER LUCAS / ANDER GARCIA</t>
  </si>
  <si>
    <t>Amaya Villarreal Nestares</t>
  </si>
  <si>
    <t>Mansilla</t>
  </si>
  <si>
    <t>Daniel Gago Alberdi</t>
  </si>
  <si>
    <t>CD MONKAYAK HIBERUS</t>
  </si>
  <si>
    <t>JUAN SERRA</t>
  </si>
  <si>
    <t xml:space="preserve">Luis Martínez Cortés </t>
  </si>
  <si>
    <t>Clara Gaudo Gallego</t>
  </si>
  <si>
    <t xml:space="preserve">SUZANNE CASTRO WITOS						</t>
  </si>
  <si>
    <t>PIRAGÜISO TUDELA DE DUERO</t>
  </si>
  <si>
    <t>X Regata Entrepuentes - ENHOL Ebrokayak - Tudela</t>
  </si>
  <si>
    <t>Selma Palacín</t>
  </si>
  <si>
    <t>ANTARES</t>
  </si>
  <si>
    <t>PLENTZIA PIRAGÜISMO TALDEA</t>
  </si>
  <si>
    <t>Pablo Rey / Mikel de Velasco</t>
  </si>
  <si>
    <t>Ivanna Algüera Niño</t>
  </si>
  <si>
    <t>LIMPIAS HERMET</t>
  </si>
  <si>
    <t>Matías Grijalba San Julián</t>
  </si>
  <si>
    <t>Fernando Martiartu</t>
  </si>
  <si>
    <t>CLUB DE PIRAGÜISMO LA HÍPICA DE LOGROÑO COMB</t>
  </si>
  <si>
    <t>Club Deportivo enhol Ebrokayak</t>
  </si>
  <si>
    <t>Juan Sanchez Calvete</t>
  </si>
  <si>
    <t>Ernestas Uzpalis</t>
  </si>
  <si>
    <t>Javier Rodero la Fuente</t>
  </si>
  <si>
    <t>Javier Arnedo Lopez</t>
  </si>
  <si>
    <t>Valeria Arnedo Gil</t>
  </si>
  <si>
    <t>Claudia Arnedo Gil</t>
  </si>
  <si>
    <t>Hugo Delgado Orce</t>
  </si>
  <si>
    <t>Rodrigo Berrueta Crespo</t>
  </si>
  <si>
    <t>Myshell Kirilov Serpa</t>
  </si>
  <si>
    <t>Julia Salcedo Moneo</t>
  </si>
  <si>
    <t>Victoria Sanz Barral</t>
  </si>
  <si>
    <t>Alex Sanmartin Maull</t>
  </si>
  <si>
    <t>Diego Ruiz Martinez</t>
  </si>
  <si>
    <t>Jose Ignacio Sanchez Jimenez- Javier Arnedo</t>
  </si>
  <si>
    <t>Manuel Bueno Perez- Monica Rodriguez Fernandez</t>
  </si>
  <si>
    <t>Carlos Reviriego Cuenca-Javier Rodero la Fuente</t>
  </si>
  <si>
    <t>Nerea Martinez Sanchez- Sandra Lopez Iriarte</t>
  </si>
  <si>
    <t>Eva Ivanova Ivanova- Aarón Novoa Anntonio</t>
  </si>
  <si>
    <t>Luis Navas Camara- Alvaro Osés</t>
  </si>
  <si>
    <t>Belén Sánchez Jiménez- Mai Moneo Arcos</t>
  </si>
  <si>
    <t>JUAN BELMONTE FERNANDEZ</t>
  </si>
  <si>
    <t>CLUB ESCUELA DE PIRAGUISMO ARANJUEZ</t>
  </si>
  <si>
    <t>SOFIA GOMEZ ROLDAN</t>
  </si>
  <si>
    <t>FERRAN BERMEJA CUEZVA</t>
  </si>
  <si>
    <t>LEO PLANELLES PAMPANAS</t>
  </si>
  <si>
    <t>BRUNO GOMEZ JIMENEZ CEBRIAN</t>
  </si>
  <si>
    <t>OLIVIA ORO PULIDO</t>
  </si>
  <si>
    <t>ELENA GRANDE APARICIO</t>
  </si>
  <si>
    <t>PILAR BELMONTE FERNANDEZ</t>
  </si>
  <si>
    <t>ERIK ASENSIO GUERRA</t>
  </si>
  <si>
    <t>LUCRECIA LOBILLA CRISTOFOLI</t>
  </si>
  <si>
    <t>IAN DIAZ VASALLO</t>
  </si>
  <si>
    <t>MENCIA ARIAS GARCIA</t>
  </si>
  <si>
    <t>HECTOR ASENSIO GUERRA</t>
  </si>
  <si>
    <t>FERNANDO SARDON ARENAS</t>
  </si>
  <si>
    <t>ADRIAN ERCILLA RODRGUEZ</t>
  </si>
  <si>
    <t>LUCAS GARCIA PEREZ</t>
  </si>
  <si>
    <t>ADRIANA GRANDE APARICIO</t>
  </si>
  <si>
    <t>DIEGO MATA GONZALEZ</t>
  </si>
  <si>
    <t>LOLA CARRASCO RUIZ</t>
  </si>
  <si>
    <t>INES BARRASA LOPEZ</t>
  </si>
  <si>
    <t>VALERIA GOMEZ ROLDAN</t>
  </si>
  <si>
    <t>HECTOR VARAS GALLEGO</t>
  </si>
  <si>
    <t>MARIA MARTIN RODRIGUEZ</t>
  </si>
  <si>
    <t>VALENTINA MARCOS RAMIREZ</t>
  </si>
  <si>
    <t>VERA DEL POZO SASEZ-BRARO</t>
  </si>
  <si>
    <t>IRIA BERMEJA CUEZVA</t>
  </si>
  <si>
    <t>GASTON LOBILLO CRISTOFOLI</t>
  </si>
  <si>
    <t>MANUEL BELMONTE</t>
  </si>
  <si>
    <t>FRANCISCO MATA GONZALEZ</t>
  </si>
  <si>
    <t>INES CASTAÑO COLOMA</t>
  </si>
  <si>
    <t>ANGEL ROQUE DE BENITO</t>
  </si>
  <si>
    <t>AITANA FERNANDEZ DIAZ</t>
  </si>
  <si>
    <t>AITANA SANCHEZ</t>
  </si>
  <si>
    <t>ALEJANDRO DOMINGO REY</t>
  </si>
  <si>
    <t>DIEGO LOPEZ MARTIN</t>
  </si>
  <si>
    <t>MARIA FELIX CAMACHO AGUILERA</t>
  </si>
  <si>
    <t>MARCO SANZ JIMENEZ</t>
  </si>
  <si>
    <t>ALBA HUERTA RODRIGUEZ</t>
  </si>
  <si>
    <t>MALENA MARCOS RAMIREZ</t>
  </si>
  <si>
    <t>MCC1</t>
  </si>
  <si>
    <t>AITANA GASTALDO ARIZA - JUAN CARLOS SANCHEZ-BEATO</t>
  </si>
  <si>
    <t>JAIME RAINERO PARRA</t>
  </si>
  <si>
    <t>PABLO MARTÍNEZ LÓPEZ</t>
  </si>
  <si>
    <t>IKER BOE GARCIA</t>
  </si>
  <si>
    <t>CLUB PIRAGÜISMO ANTARES</t>
  </si>
  <si>
    <t>LIDIA DIEZ MONJE</t>
  </si>
  <si>
    <t>UNAI BOE GARCIA</t>
  </si>
  <si>
    <t>ALBA PÉREZ MARTIN</t>
  </si>
  <si>
    <t>HVK1_50</t>
  </si>
  <si>
    <t>IRENE FUENTES MONTERO</t>
  </si>
  <si>
    <t>CLAUDIA LARREA CUARTANGO</t>
  </si>
  <si>
    <t>VICTOR SEGURA IZQUIERDO</t>
  </si>
  <si>
    <t>HVK1_35</t>
  </si>
  <si>
    <t>GERMÁN FERREYRA ARENAS</t>
  </si>
  <si>
    <t>UXUE ALARCÓN RIAÑO</t>
  </si>
  <si>
    <t>CARLOS LARREA SEGURAJAUREGI</t>
  </si>
  <si>
    <t>HVK1_60</t>
  </si>
  <si>
    <t>MARTIN GUINEA URBINA</t>
  </si>
  <si>
    <t>HÉCTOR VELASCO ÁLVAREZ</t>
  </si>
  <si>
    <t>JAVIER VELASCO DEL VALLE</t>
  </si>
  <si>
    <t>DANIEL DELGADO BLANCO</t>
  </si>
  <si>
    <t>JUAN MORÁN ARBAIZAR</t>
  </si>
  <si>
    <t>ANDER OCHOA LÓPEZ</t>
  </si>
  <si>
    <t>IBAI GARCIA DEL VAL</t>
  </si>
  <si>
    <t>ANDER OCHOA E IBAI GARCIA</t>
  </si>
  <si>
    <t>CLAUDIA LARREA Y CARLOS LARREA</t>
  </si>
  <si>
    <t>MARIO GONZÁLEZ Y HÉCTOR VELASCO</t>
  </si>
  <si>
    <t>Suzanne Castro Witos</t>
  </si>
  <si>
    <t>CLUB PIRAGUISMO GETXO-GETXO KAYAK</t>
  </si>
  <si>
    <t>Juan Carlos Larrea</t>
  </si>
  <si>
    <t>Izar Libano Sanchez - Saioa Perez Garcia</t>
  </si>
  <si>
    <t>ROBERTO VILLAN LARIN</t>
  </si>
  <si>
    <t>Maitane Imbuluzketa Arzoz</t>
  </si>
  <si>
    <t>Club Piragüismo Pamplona</t>
  </si>
  <si>
    <t>Matía Grijalba San Julián</t>
  </si>
  <si>
    <t>David Bykovets</t>
  </si>
  <si>
    <t>Nicole Lecumberrri Perepérez</t>
  </si>
  <si>
    <t>Dánae Sanmartín Riz</t>
  </si>
  <si>
    <t>IKER BOE - LIDIA DIEZ</t>
  </si>
  <si>
    <t>Dánae Sanmartín Riz - Jaimne Rainero Parra</t>
  </si>
  <si>
    <t>Xane Blanco Garcia</t>
  </si>
  <si>
    <t>Santiagotarrak</t>
  </si>
  <si>
    <t>Ane lucas Ausan</t>
  </si>
  <si>
    <t>Simeon Nzang Nsuga</t>
  </si>
  <si>
    <t>Anne Gomez González</t>
  </si>
  <si>
    <t>Lide Caballero Otermin</t>
  </si>
  <si>
    <t>Julen Lucas Ausan</t>
  </si>
  <si>
    <t>Pablo Benito Martil</t>
  </si>
  <si>
    <t>HIk1</t>
  </si>
  <si>
    <t>Eki Alberdi Cabanillas</t>
  </si>
  <si>
    <t>Unax Arrieta Viguria</t>
  </si>
  <si>
    <t>Asier Villalba Garcia</t>
  </si>
  <si>
    <t>June lopez Foces</t>
  </si>
  <si>
    <t>Vera De Frutos Cuellar</t>
  </si>
  <si>
    <t>Mikele Plágaro Aguilera</t>
  </si>
  <si>
    <t>Aimar Elias Rivas</t>
  </si>
  <si>
    <t>Gari Garcia Goikoetxea</t>
  </si>
  <si>
    <t>Urko Oronoz Cuesta</t>
  </si>
  <si>
    <t>Ariadna Sanchez Leon</t>
  </si>
  <si>
    <t>Hugo Martín Gómez</t>
  </si>
  <si>
    <t>Unax Juaristi luis</t>
  </si>
  <si>
    <t>Oier Sanchez Ayerdi</t>
  </si>
  <si>
    <t>Beñat Caballero Otermin</t>
  </si>
  <si>
    <t>Eneko Parada Gogorza</t>
  </si>
  <si>
    <t>HCC1</t>
  </si>
  <si>
    <t>Jon Susperregui Escudero</t>
  </si>
  <si>
    <t>Unai Blanco Emazabel</t>
  </si>
  <si>
    <t>PABLO MARTÍNEZ LÓPEZ - LUIS MARTÍNEZ CORTÉS</t>
  </si>
  <si>
    <t>Jose Maria Hollos Llorente</t>
  </si>
  <si>
    <t>ALEX ASENSIO BOJ</t>
  </si>
  <si>
    <t>CENTRO NATACIÓN HELIOS</t>
  </si>
  <si>
    <t>IGNACIO BELTRAN DIESTRE</t>
  </si>
  <si>
    <t>FERNANDO BENTUÉ MARTÍNEZ</t>
  </si>
  <si>
    <t>LORIEN BLASCO REDONDO</t>
  </si>
  <si>
    <t>CLAUDIA ELIZABETH CARACOCHE SANCHEZ</t>
  </si>
  <si>
    <t>MVK1_50</t>
  </si>
  <si>
    <t>MIGUEL CATIVIELA CAMACHO</t>
  </si>
  <si>
    <t>INÉS CEBOLLA ALLOZA</t>
  </si>
  <si>
    <t>JAVIER CORTÉS SANTIDRIÁN</t>
  </si>
  <si>
    <t>SIRA GÁLVEZ ORRIOS</t>
  </si>
  <si>
    <t>RÉMI PERELLA TESTA</t>
  </si>
  <si>
    <t>FRANCISCO JAVIER RUIZ ROMEO</t>
  </si>
  <si>
    <t>LUISA MARIA SERNA ROCHE</t>
  </si>
  <si>
    <t>MVK1_35</t>
  </si>
  <si>
    <t>BERNARDO RODRÍGUEZ PÉREZ</t>
  </si>
  <si>
    <t>VALENTINA RODRIGUEZ FARJAS</t>
  </si>
  <si>
    <t>MATEO PULIDO BERDUN - JORGE PEÑA CARNICER</t>
  </si>
  <si>
    <t>MIGUEL CATIVIELA CAMACHO - SIRA GÁLVEZ ORRIOS</t>
  </si>
  <si>
    <t>JUAN JOSÉ SÁNCHEZ SERRANO - FRANCISCO ROCHE EMBID</t>
  </si>
  <si>
    <t>ALEX ASENSIO BOJ - FERNANDO BENTUÉ MARTÍNEZ</t>
  </si>
  <si>
    <t>FRANCISCO JAVIER RUIZ ROMEO - DANIEL HERNÁNDEZ BURRIEL</t>
  </si>
  <si>
    <t>LUISA MARIA SERNA ROCHE - MARÍA CARMEN PELEGRÍN RODRIGO</t>
  </si>
  <si>
    <t>SERGIO MEDINA MERINO</t>
  </si>
  <si>
    <t>CLUB D. PALENTINO PIRAGÜISMO</t>
  </si>
  <si>
    <t>JAIME SANTOS CRIADO SORS</t>
  </si>
  <si>
    <t>GABRIEL RODRÍGUEZ GONZÁLEZ</t>
  </si>
  <si>
    <t>DARÍO SALVADOR LÓPEZ</t>
  </si>
  <si>
    <t>ERIK VILLARUBIA DO NASCIMENTO</t>
  </si>
  <si>
    <t>THIAGO GUERRERO HUERTA</t>
  </si>
  <si>
    <t>ALBA GUTIÉRREZ SENDINO</t>
  </si>
  <si>
    <t>SERGIO MEDINA MERINO - JAIME SANTOS CRIADO SORS</t>
  </si>
  <si>
    <t>MARCO A. SANTOS GARCÍA</t>
  </si>
  <si>
    <t>CLUB D. FUENTES CARRIONAS</t>
  </si>
  <si>
    <t>Carlos Aparicio Morlanes</t>
  </si>
  <si>
    <t>Club Náutico de Zaragoza</t>
  </si>
  <si>
    <t>Ignacio José Ruiz Iribarne</t>
  </si>
  <si>
    <t>Diego Soriano</t>
  </si>
  <si>
    <t>Jose Maria Esteban Celorrio</t>
  </si>
  <si>
    <t>Fernando Aznar infante</t>
  </si>
  <si>
    <t>Jorge Laborda Iguaz</t>
  </si>
  <si>
    <t>Carlos Aparicio Morlanes - Natalia López García</t>
  </si>
  <si>
    <t>Irene Sánchez Remón - Jorge Laborda Iguaz</t>
  </si>
  <si>
    <t>HECTOR LOSILLA</t>
  </si>
  <si>
    <t>IVAN ALVAREZ</t>
  </si>
  <si>
    <t>SARA ORIGUIEN</t>
  </si>
  <si>
    <t>LUCIA GARCIA VILLAR</t>
  </si>
  <si>
    <t>ASIER LOSTAO</t>
  </si>
  <si>
    <t>JORGE ORIGÚEN</t>
  </si>
  <si>
    <t>SAMUEL GRACIA</t>
  </si>
  <si>
    <t>PEDRO GUILLEN</t>
  </si>
  <si>
    <t>MARKEL COTERA</t>
  </si>
  <si>
    <t>SERGIO SANCHEZ</t>
  </si>
  <si>
    <t>LUIS MARTINEZ</t>
  </si>
  <si>
    <t>CARLOS ORIGÜEN</t>
  </si>
  <si>
    <t>PASCUAL LOPEZ</t>
  </si>
  <si>
    <t>SELMA PALACIN</t>
  </si>
  <si>
    <t>CLARA GAUDO</t>
  </si>
  <si>
    <t>DANIEL LOPEZ</t>
  </si>
  <si>
    <t>SAMUEL GRACIA -PEDRO GUILLEN</t>
  </si>
  <si>
    <t>MARKEL COTERA- SERGIO SANCHEZ</t>
  </si>
  <si>
    <t>CARLOS ORIGÜEN- SELMA PALACIN</t>
  </si>
  <si>
    <t>LAURA GARCIA -BELEN VILLAR</t>
  </si>
  <si>
    <t>ASIER LOSTAO- JORGE ORIGÚEN</t>
  </si>
  <si>
    <t>PABLO ECHANIZ</t>
  </si>
  <si>
    <t>RUBEN JANEIRO</t>
  </si>
  <si>
    <t>Aritz Martiartu Orta</t>
  </si>
  <si>
    <t>Francesco Urdiroz Agati</t>
  </si>
  <si>
    <t>Gabriel Malón Garralda</t>
  </si>
  <si>
    <t>Francesco Urdiroz Agati - Luca Echarri Álvarez</t>
  </si>
  <si>
    <t>RAFA OCERIN BERAZA</t>
  </si>
  <si>
    <t>PLENTZIA PIRAGUISMO TALDEA</t>
  </si>
  <si>
    <t>Aimar Amundarain Aguirre</t>
  </si>
  <si>
    <t>Zumaiako Urola Itsas Adar</t>
  </si>
  <si>
    <t>Irati Osa Irureta</t>
  </si>
  <si>
    <t>Aimar Amundarain Aguirre - Irati Osa Irureta</t>
  </si>
  <si>
    <t>JOSE LUIS GIL RENEDO</t>
  </si>
  <si>
    <t>CLUB PIRAGÜISMO TUDELA DE DUERO</t>
  </si>
  <si>
    <t>JOSE LUIS GIL RENEDO - ENRIQUE TORRES PEDRIZA</t>
  </si>
  <si>
    <t>David Machado Herrezuelo</t>
  </si>
  <si>
    <t>Los Cuervos de Pravia</t>
  </si>
  <si>
    <t>Embarcacion combinada</t>
  </si>
  <si>
    <t>David Machado Herrezuelo - Marco A. Santos García</t>
  </si>
  <si>
    <t>Pablo Zamora Bustamante</t>
  </si>
  <si>
    <t>Club Piragüismo Las Grajas</t>
  </si>
  <si>
    <t>Pablo Zamora Bustamante - Víctor Bobillo de la Nava</t>
  </si>
  <si>
    <t>MVK1_60</t>
  </si>
  <si>
    <t>Lugar, fecha y hora:  Río Ebro, 20/09/2026</t>
  </si>
  <si>
    <t>Miguel Angel Ducros Estavillo</t>
  </si>
  <si>
    <t>INÉS CEBOLLA ALLOZA - ZILIA PITARCH HERAS</t>
  </si>
  <si>
    <t>Víctor Bobillo</t>
  </si>
  <si>
    <t>Alberche Kayak Club</t>
  </si>
  <si>
    <t>Mikel Velasco</t>
  </si>
  <si>
    <t>1e</t>
  </si>
  <si>
    <t>2b</t>
  </si>
  <si>
    <t>3A</t>
  </si>
  <si>
    <t>3B</t>
  </si>
  <si>
    <t>3C</t>
  </si>
  <si>
    <t>DESCALIF.</t>
  </si>
  <si>
    <t>RETIRADO</t>
  </si>
  <si>
    <t xml:space="preserve">HOMBRE INFANTIL </t>
  </si>
  <si>
    <t>MUJER INFANTIL C1</t>
  </si>
  <si>
    <t>HOMBRE CADETE C1</t>
  </si>
  <si>
    <t>MUJER CADETE C1</t>
  </si>
  <si>
    <t xml:space="preserve">MUJER VETERANA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</si>
</sst>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00"/>
    <numFmt numFmtId="166" formatCode="##0\-00\-00"/>
    <numFmt numFmtId="167" formatCode="000"/>
    <numFmt numFmtId="168" formatCode="_-* #,##0\ _€_-;\-* #,##0\ _€_-;_-* &quot;-&quot;??\ _€_-;_-@_-"/>
  </numFmts>
  <fonts count="36" x14ac:knownFonts="1">
    <font>
      <sz val="10"/>
      <name val="Arial"/>
    </font>
    <font>
      <sz val="8"/>
      <name val="Arial"/>
      <family val="2"/>
    </font>
    <font>
      <sz val="12"/>
      <name val="Calibri"/>
      <family val="2"/>
    </font>
    <font>
      <b/>
      <sz val="16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6"/>
      <name val="Calibri"/>
      <family val="2"/>
    </font>
    <font>
      <sz val="10"/>
      <name val="Arial"/>
      <family val="2"/>
    </font>
    <font>
      <sz val="12"/>
      <name val="Calibri"/>
      <family val="2"/>
    </font>
    <font>
      <sz val="12"/>
      <name val="Calibri"/>
      <family val="2"/>
    </font>
    <font>
      <b/>
      <sz val="9"/>
      <color indexed="81"/>
      <name val="Tahoma"/>
      <family val="2"/>
    </font>
    <font>
      <b/>
      <sz val="18"/>
      <name val="Calibri"/>
      <family val="2"/>
    </font>
    <font>
      <sz val="11"/>
      <name val="Arial"/>
      <family val="2"/>
    </font>
    <font>
      <sz val="12"/>
      <name val="Arial"/>
      <family val="2"/>
    </font>
    <font>
      <sz val="16"/>
      <name val="Verdana"/>
      <family val="2"/>
    </font>
    <font>
      <b/>
      <sz val="16"/>
      <name val="Verdana"/>
      <family val="2"/>
    </font>
    <font>
      <b/>
      <sz val="14"/>
      <name val="Verdana"/>
      <family val="2"/>
    </font>
    <font>
      <sz val="12"/>
      <name val="Verdana"/>
      <family val="2"/>
    </font>
    <font>
      <b/>
      <sz val="18"/>
      <name val="Verdana"/>
      <family val="2"/>
    </font>
    <font>
      <b/>
      <sz val="12"/>
      <name val="Verdana"/>
      <family val="2"/>
    </font>
    <font>
      <sz val="14"/>
      <name val="Verdana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8"/>
      <name val="Skeena"/>
    </font>
    <font>
      <sz val="14"/>
      <color rgb="FFFF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8" fillId="0" borderId="0" applyFont="0" applyFill="0" applyBorder="0" applyAlignment="0" applyProtection="0"/>
    <xf numFmtId="0" fontId="26" fillId="0" borderId="0"/>
  </cellStyleXfs>
  <cellXfs count="25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2" xfId="0" applyFont="1" applyBorder="1"/>
    <xf numFmtId="0" fontId="2" fillId="0" borderId="0" xfId="0" applyFont="1" applyProtection="1"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/>
      <protection locked="0"/>
    </xf>
    <xf numFmtId="165" fontId="2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center" vertical="center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1" fontId="2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165" fontId="2" fillId="0" borderId="0" xfId="0" applyNumberFormat="1" applyFont="1" applyAlignment="1" applyProtection="1">
      <alignment horizontal="center"/>
      <protection locked="0"/>
    </xf>
    <xf numFmtId="0" fontId="4" fillId="0" borderId="2" xfId="0" applyFont="1" applyBorder="1"/>
    <xf numFmtId="165" fontId="2" fillId="0" borderId="2" xfId="0" applyNumberFormat="1" applyFont="1" applyBorder="1"/>
    <xf numFmtId="166" fontId="2" fillId="0" borderId="1" xfId="0" applyNumberFormat="1" applyFont="1" applyBorder="1" applyAlignment="1" applyProtection="1">
      <alignment horizontal="center"/>
      <protection locked="0"/>
    </xf>
    <xf numFmtId="165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Protection="1">
      <protection locked="0"/>
    </xf>
    <xf numFmtId="166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5" fontId="2" fillId="0" borderId="0" xfId="0" applyNumberFormat="1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2" fillId="0" borderId="0" xfId="0" applyFont="1" applyAlignment="1" applyProtection="1">
      <alignment horizontal="left"/>
      <protection locked="0"/>
    </xf>
    <xf numFmtId="165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2" fillId="0" borderId="5" xfId="0" applyFont="1" applyBorder="1" applyProtection="1">
      <protection locked="0"/>
    </xf>
    <xf numFmtId="0" fontId="9" fillId="0" borderId="6" xfId="0" applyFont="1" applyBorder="1" applyAlignment="1">
      <alignment horizontal="center"/>
    </xf>
    <xf numFmtId="0" fontId="9" fillId="0" borderId="7" xfId="0" applyFont="1" applyBorder="1"/>
    <xf numFmtId="0" fontId="9" fillId="0" borderId="8" xfId="0" applyFont="1" applyBorder="1"/>
    <xf numFmtId="0" fontId="4" fillId="2" borderId="1" xfId="0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165" fontId="2" fillId="2" borderId="2" xfId="0" applyNumberFormat="1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>
      <alignment horizontal="center"/>
    </xf>
    <xf numFmtId="1" fontId="12" fillId="0" borderId="0" xfId="0" applyNumberFormat="1" applyFont="1" applyAlignment="1" applyProtection="1">
      <alignment horizontal="center"/>
      <protection locked="0"/>
    </xf>
    <xf numFmtId="20" fontId="7" fillId="0" borderId="0" xfId="0" applyNumberFormat="1" applyFont="1"/>
    <xf numFmtId="0" fontId="3" fillId="3" borderId="1" xfId="0" applyFont="1" applyFill="1" applyBorder="1" applyAlignment="1">
      <alignment horizontal="center"/>
    </xf>
    <xf numFmtId="165" fontId="7" fillId="3" borderId="1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7" fillId="3" borderId="3" xfId="0" applyFont="1" applyFill="1" applyBorder="1"/>
    <xf numFmtId="0" fontId="3" fillId="3" borderId="10" xfId="0" applyFont="1" applyFill="1" applyBorder="1" applyAlignment="1">
      <alignment horizontal="center"/>
    </xf>
    <xf numFmtId="165" fontId="7" fillId="3" borderId="10" xfId="0" applyNumberFormat="1" applyFont="1" applyFill="1" applyBorder="1" applyAlignment="1">
      <alignment horizontal="center" vertical="center"/>
    </xf>
    <xf numFmtId="167" fontId="7" fillId="3" borderId="11" xfId="0" applyNumberFormat="1" applyFont="1" applyFill="1" applyBorder="1" applyAlignment="1">
      <alignment horizontal="center" vertical="center"/>
    </xf>
    <xf numFmtId="0" fontId="7" fillId="3" borderId="4" xfId="0" applyFont="1" applyFill="1" applyBorder="1"/>
    <xf numFmtId="167" fontId="7" fillId="3" borderId="5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165" fontId="7" fillId="4" borderId="1" xfId="0" applyNumberFormat="1" applyFont="1" applyFill="1" applyBorder="1" applyAlignment="1">
      <alignment horizontal="center" vertical="center"/>
    </xf>
    <xf numFmtId="0" fontId="7" fillId="4" borderId="3" xfId="0" applyFont="1" applyFill="1" applyBorder="1"/>
    <xf numFmtId="0" fontId="3" fillId="4" borderId="10" xfId="0" applyFont="1" applyFill="1" applyBorder="1" applyAlignment="1">
      <alignment horizontal="center"/>
    </xf>
    <xf numFmtId="165" fontId="7" fillId="4" borderId="10" xfId="0" applyNumberFormat="1" applyFont="1" applyFill="1" applyBorder="1" applyAlignment="1">
      <alignment horizontal="center" vertical="center"/>
    </xf>
    <xf numFmtId="167" fontId="7" fillId="4" borderId="11" xfId="0" applyNumberFormat="1" applyFont="1" applyFill="1" applyBorder="1" applyAlignment="1">
      <alignment horizontal="center" vertical="center"/>
    </xf>
    <xf numFmtId="0" fontId="7" fillId="4" borderId="4" xfId="0" applyFont="1" applyFill="1" applyBorder="1"/>
    <xf numFmtId="167" fontId="7" fillId="4" borderId="5" xfId="0" applyNumberFormat="1" applyFont="1" applyFill="1" applyBorder="1" applyAlignment="1">
      <alignment horizontal="center" vertical="center"/>
    </xf>
    <xf numFmtId="1" fontId="12" fillId="0" borderId="0" xfId="0" applyNumberFormat="1" applyFont="1" applyProtection="1">
      <protection locked="0"/>
    </xf>
    <xf numFmtId="0" fontId="12" fillId="0" borderId="0" xfId="0" applyFont="1" applyProtection="1">
      <protection locked="0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27" fillId="6" borderId="1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 wrapText="1"/>
    </xf>
    <xf numFmtId="0" fontId="28" fillId="0" borderId="0" xfId="0" applyFont="1"/>
    <xf numFmtId="0" fontId="29" fillId="7" borderId="1" xfId="0" applyFont="1" applyFill="1" applyBorder="1" applyAlignment="1">
      <alignment horizontal="center" vertical="center"/>
    </xf>
    <xf numFmtId="0" fontId="30" fillId="7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8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7" fillId="0" borderId="0" xfId="0" applyFont="1" applyAlignment="1">
      <alignment horizontal="right"/>
    </xf>
    <xf numFmtId="0" fontId="2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5" fillId="0" borderId="0" xfId="0" applyFont="1"/>
    <xf numFmtId="1" fontId="16" fillId="0" borderId="0" xfId="0" applyNumberFormat="1" applyFont="1" applyProtection="1">
      <protection locked="0"/>
    </xf>
    <xf numFmtId="1" fontId="17" fillId="0" borderId="0" xfId="0" applyNumberFormat="1" applyFont="1" applyProtection="1">
      <protection locked="0"/>
    </xf>
    <xf numFmtId="1" fontId="17" fillId="0" borderId="0" xfId="0" applyNumberFormat="1" applyFont="1" applyAlignment="1" applyProtection="1">
      <alignment horizontal="center"/>
      <protection locked="0"/>
    </xf>
    <xf numFmtId="0" fontId="18" fillId="0" borderId="0" xfId="0" applyFont="1"/>
    <xf numFmtId="1" fontId="19" fillId="0" borderId="0" xfId="0" applyNumberFormat="1" applyFont="1" applyAlignment="1" applyProtection="1">
      <alignment horizontal="center"/>
      <protection locked="0"/>
    </xf>
    <xf numFmtId="1" fontId="19" fillId="0" borderId="0" xfId="0" applyNumberFormat="1" applyFont="1" applyProtection="1">
      <protection locked="0"/>
    </xf>
    <xf numFmtId="0" fontId="17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15" fillId="0" borderId="0" xfId="0" applyFont="1" applyAlignment="1">
      <alignment horizontal="center"/>
    </xf>
    <xf numFmtId="1" fontId="16" fillId="0" borderId="12" xfId="0" applyNumberFormat="1" applyFont="1" applyBorder="1" applyAlignment="1" applyProtection="1">
      <alignment horizontal="center"/>
      <protection locked="0"/>
    </xf>
    <xf numFmtId="0" fontId="16" fillId="0" borderId="13" xfId="0" applyFont="1" applyBorder="1" applyAlignment="1" applyProtection="1">
      <alignment horizontal="center"/>
      <protection locked="0"/>
    </xf>
    <xf numFmtId="1" fontId="15" fillId="0" borderId="14" xfId="0" applyNumberFormat="1" applyFont="1" applyBorder="1" applyAlignment="1" applyProtection="1">
      <alignment horizontal="center"/>
      <protection locked="0"/>
    </xf>
    <xf numFmtId="0" fontId="15" fillId="0" borderId="15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5" fillId="0" borderId="5" xfId="0" applyFont="1" applyBorder="1" applyAlignment="1">
      <alignment vertical="center" wrapText="1"/>
    </xf>
    <xf numFmtId="0" fontId="15" fillId="0" borderId="5" xfId="0" applyFont="1" applyBorder="1" applyAlignment="1">
      <alignment horizontal="left" vertical="center"/>
    </xf>
    <xf numFmtId="0" fontId="15" fillId="0" borderId="15" xfId="0" applyFont="1" applyBorder="1" applyAlignment="1">
      <alignment horizontal="left"/>
    </xf>
    <xf numFmtId="0" fontId="15" fillId="0" borderId="16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1" fontId="15" fillId="0" borderId="0" xfId="0" applyNumberFormat="1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  <xf numFmtId="1" fontId="16" fillId="0" borderId="0" xfId="0" applyNumberFormat="1" applyFont="1" applyAlignment="1" applyProtection="1">
      <alignment horizontal="center"/>
      <protection locked="0"/>
    </xf>
    <xf numFmtId="0" fontId="20" fillId="0" borderId="0" xfId="0" applyFont="1" applyAlignment="1">
      <alignment horizontal="center" vertical="center"/>
    </xf>
    <xf numFmtId="0" fontId="18" fillId="0" borderId="0" xfId="0" applyFont="1" applyProtection="1">
      <protection locked="0"/>
    </xf>
    <xf numFmtId="0" fontId="20" fillId="0" borderId="0" xfId="0" applyFont="1" applyAlignment="1" applyProtection="1">
      <alignment horizontal="center"/>
      <protection locked="0"/>
    </xf>
    <xf numFmtId="0" fontId="18" fillId="0" borderId="0" xfId="0" applyFont="1" applyAlignment="1">
      <alignment vertical="center"/>
    </xf>
    <xf numFmtId="165" fontId="18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165" fontId="18" fillId="0" borderId="0" xfId="0" applyNumberFormat="1" applyFont="1" applyAlignment="1">
      <alignment horizontal="center" vertical="center"/>
    </xf>
    <xf numFmtId="1" fontId="18" fillId="0" borderId="0" xfId="0" applyNumberFormat="1" applyFont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165" fontId="18" fillId="0" borderId="0" xfId="0" applyNumberFormat="1" applyFont="1" applyAlignment="1" applyProtection="1">
      <alignment horizontal="center"/>
      <protection locked="0"/>
    </xf>
    <xf numFmtId="1" fontId="20" fillId="0" borderId="0" xfId="0" applyNumberFormat="1" applyFont="1" applyAlignment="1" applyProtection="1">
      <alignment horizontal="center"/>
      <protection locked="0"/>
    </xf>
    <xf numFmtId="0" fontId="20" fillId="2" borderId="1" xfId="0" applyFont="1" applyFill="1" applyBorder="1" applyAlignment="1" applyProtection="1">
      <alignment horizontal="center"/>
      <protection locked="0"/>
    </xf>
    <xf numFmtId="0" fontId="20" fillId="2" borderId="17" xfId="0" applyFont="1" applyFill="1" applyBorder="1" applyAlignment="1" applyProtection="1">
      <alignment horizontal="center"/>
      <protection locked="0"/>
    </xf>
    <xf numFmtId="0" fontId="20" fillId="2" borderId="1" xfId="0" applyFont="1" applyFill="1" applyBorder="1" applyAlignment="1" applyProtection="1">
      <alignment horizontal="left" vertical="center" wrapText="1"/>
      <protection locked="0"/>
    </xf>
    <xf numFmtId="165" fontId="18" fillId="2" borderId="1" xfId="0" applyNumberFormat="1" applyFont="1" applyFill="1" applyBorder="1" applyAlignment="1" applyProtection="1">
      <alignment horizontal="center"/>
      <protection locked="0"/>
    </xf>
    <xf numFmtId="168" fontId="20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20" fillId="2" borderId="1" xfId="0" applyNumberFormat="1" applyFont="1" applyFill="1" applyBorder="1" applyAlignment="1" applyProtection="1">
      <alignment horizontal="center"/>
      <protection locked="0"/>
    </xf>
    <xf numFmtId="0" fontId="20" fillId="2" borderId="2" xfId="0" applyFont="1" applyFill="1" applyBorder="1" applyAlignment="1" applyProtection="1">
      <alignment horizontal="center"/>
      <protection locked="0"/>
    </xf>
    <xf numFmtId="165" fontId="18" fillId="2" borderId="2" xfId="0" applyNumberFormat="1" applyFont="1" applyFill="1" applyBorder="1" applyAlignment="1" applyProtection="1">
      <alignment horizontal="center"/>
      <protection locked="0"/>
    </xf>
    <xf numFmtId="0" fontId="20" fillId="2" borderId="2" xfId="0" applyFont="1" applyFill="1" applyBorder="1" applyAlignment="1">
      <alignment horizontal="center"/>
    </xf>
    <xf numFmtId="0" fontId="20" fillId="0" borderId="2" xfId="0" applyFont="1" applyBorder="1"/>
    <xf numFmtId="0" fontId="18" fillId="0" borderId="2" xfId="0" applyFont="1" applyBorder="1"/>
    <xf numFmtId="165" fontId="18" fillId="0" borderId="2" xfId="0" applyNumberFormat="1" applyFont="1" applyBorder="1"/>
    <xf numFmtId="0" fontId="18" fillId="0" borderId="1" xfId="0" applyFont="1" applyBorder="1" applyAlignment="1" applyProtection="1">
      <alignment horizontal="center"/>
      <protection locked="0"/>
    </xf>
    <xf numFmtId="1" fontId="18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0" fontId="18" fillId="0" borderId="1" xfId="0" applyFont="1" applyBorder="1" applyAlignment="1">
      <alignment horizontal="center"/>
    </xf>
    <xf numFmtId="166" fontId="18" fillId="0" borderId="1" xfId="0" applyNumberFormat="1" applyFont="1" applyBorder="1" applyAlignment="1" applyProtection="1">
      <alignment horizontal="center"/>
      <protection locked="0"/>
    </xf>
    <xf numFmtId="165" fontId="18" fillId="0" borderId="1" xfId="0" applyNumberFormat="1" applyFont="1" applyBorder="1" applyAlignment="1" applyProtection="1">
      <alignment horizontal="center"/>
      <protection locked="0"/>
    </xf>
    <xf numFmtId="0" fontId="20" fillId="0" borderId="0" xfId="0" applyFont="1"/>
    <xf numFmtId="0" fontId="18" fillId="0" borderId="0" xfId="0" applyFont="1" applyAlignment="1">
      <alignment horizontal="center"/>
    </xf>
    <xf numFmtId="165" fontId="18" fillId="0" borderId="0" xfId="0" applyNumberFormat="1" applyFont="1" applyAlignment="1">
      <alignment horizontal="center"/>
    </xf>
    <xf numFmtId="1" fontId="18" fillId="0" borderId="0" xfId="0" applyNumberFormat="1" applyFont="1" applyAlignment="1" applyProtection="1">
      <alignment horizontal="center"/>
      <protection locked="0"/>
    </xf>
    <xf numFmtId="0" fontId="21" fillId="0" borderId="0" xfId="0" applyFont="1"/>
    <xf numFmtId="166" fontId="18" fillId="0" borderId="0" xfId="0" applyNumberFormat="1" applyFont="1" applyAlignment="1" applyProtection="1">
      <alignment horizontal="center"/>
      <protection locked="0"/>
    </xf>
    <xf numFmtId="1" fontId="18" fillId="0" borderId="0" xfId="0" applyNumberFormat="1" applyFont="1" applyAlignment="1">
      <alignment horizontal="center" vertical="center"/>
    </xf>
    <xf numFmtId="165" fontId="18" fillId="0" borderId="9" xfId="0" applyNumberFormat="1" applyFont="1" applyBorder="1" applyAlignment="1" applyProtection="1">
      <alignment horizontal="center"/>
      <protection locked="0"/>
    </xf>
    <xf numFmtId="165" fontId="18" fillId="0" borderId="0" xfId="0" applyNumberFormat="1" applyFont="1"/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0" fillId="0" borderId="22" xfId="0" pivotButton="1" applyBorder="1"/>
    <xf numFmtId="0" fontId="0" fillId="0" borderId="23" xfId="0" applyBorder="1"/>
    <xf numFmtId="0" fontId="0" fillId="0" borderId="22" xfId="0" applyBorder="1"/>
    <xf numFmtId="0" fontId="0" fillId="0" borderId="24" xfId="0" applyBorder="1"/>
    <xf numFmtId="0" fontId="0" fillId="0" borderId="26" xfId="0" applyBorder="1"/>
    <xf numFmtId="0" fontId="6" fillId="8" borderId="1" xfId="0" applyFont="1" applyFill="1" applyBorder="1"/>
    <xf numFmtId="0" fontId="6" fillId="5" borderId="1" xfId="0" applyFont="1" applyFill="1" applyBorder="1"/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center" indent="1"/>
    </xf>
    <xf numFmtId="0" fontId="14" fillId="0" borderId="1" xfId="0" applyFont="1" applyBorder="1" applyAlignment="1">
      <alignment horizontal="left" indent="1"/>
    </xf>
    <xf numFmtId="0" fontId="31" fillId="0" borderId="0" xfId="0" applyFont="1" applyAlignment="1">
      <alignment horizontal="left" vertical="center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 indent="1"/>
    </xf>
    <xf numFmtId="0" fontId="32" fillId="2" borderId="1" xfId="0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/>
    </xf>
    <xf numFmtId="1" fontId="34" fillId="0" borderId="0" xfId="0" applyNumberFormat="1" applyFont="1" applyProtection="1">
      <protection locked="0"/>
    </xf>
    <xf numFmtId="0" fontId="34" fillId="0" borderId="0" xfId="0" applyFont="1" applyProtection="1">
      <protection locked="0"/>
    </xf>
    <xf numFmtId="0" fontId="13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/>
    </xf>
    <xf numFmtId="0" fontId="24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/>
    </xf>
    <xf numFmtId="0" fontId="14" fillId="0" borderId="17" xfId="0" applyFont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1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1" fontId="6" fillId="9" borderId="1" xfId="0" applyNumberFormat="1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1" fontId="2" fillId="1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6" fillId="0" borderId="1" xfId="0" applyNumberFormat="1" applyFont="1" applyBorder="1" applyAlignment="1">
      <alignment horizontal="center" vertical="center"/>
    </xf>
    <xf numFmtId="0" fontId="35" fillId="0" borderId="1" xfId="0" applyFont="1" applyBorder="1" applyAlignment="1">
      <alignment horizontal="center"/>
    </xf>
    <xf numFmtId="1" fontId="14" fillId="11" borderId="0" xfId="0" applyNumberFormat="1" applyFont="1" applyFill="1"/>
    <xf numFmtId="1" fontId="25" fillId="11" borderId="29" xfId="0" applyNumberFormat="1" applyFont="1" applyFill="1" applyBorder="1" applyAlignment="1">
      <alignment horizontal="center" vertical="center"/>
    </xf>
    <xf numFmtId="1" fontId="14" fillId="11" borderId="28" xfId="0" applyNumberFormat="1" applyFont="1" applyFill="1" applyBorder="1" applyAlignment="1">
      <alignment horizontal="center" vertical="center"/>
    </xf>
    <xf numFmtId="1" fontId="2" fillId="11" borderId="0" xfId="0" applyNumberFormat="1" applyFont="1" applyFill="1"/>
    <xf numFmtId="0" fontId="0" fillId="0" borderId="25" xfId="0" applyBorder="1"/>
    <xf numFmtId="0" fontId="0" fillId="0" borderId="27" xfId="0" applyBorder="1"/>
    <xf numFmtId="1" fontId="5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6" fillId="0" borderId="0" xfId="0" applyNumberFormat="1" applyFont="1" applyAlignment="1">
      <alignment horizontal="center"/>
    </xf>
    <xf numFmtId="0" fontId="7" fillId="12" borderId="4" xfId="0" applyFont="1" applyFill="1" applyBorder="1"/>
    <xf numFmtId="0" fontId="3" fillId="12" borderId="1" xfId="0" applyFont="1" applyFill="1" applyBorder="1" applyAlignment="1">
      <alignment horizontal="center"/>
    </xf>
    <xf numFmtId="165" fontId="7" fillId="12" borderId="1" xfId="0" applyNumberFormat="1" applyFont="1" applyFill="1" applyBorder="1" applyAlignment="1">
      <alignment horizontal="center" vertical="center"/>
    </xf>
    <xf numFmtId="167" fontId="7" fillId="12" borderId="5" xfId="0" applyNumberFormat="1" applyFont="1" applyFill="1" applyBorder="1" applyAlignment="1">
      <alignment horizontal="center" vertical="center"/>
    </xf>
    <xf numFmtId="0" fontId="7" fillId="12" borderId="6" xfId="0" applyFont="1" applyFill="1" applyBorder="1"/>
    <xf numFmtId="0" fontId="3" fillId="12" borderId="7" xfId="0" applyFont="1" applyFill="1" applyBorder="1" applyAlignment="1">
      <alignment horizontal="center"/>
    </xf>
    <xf numFmtId="165" fontId="7" fillId="12" borderId="7" xfId="0" applyNumberFormat="1" applyFont="1" applyFill="1" applyBorder="1" applyAlignment="1">
      <alignment horizontal="center" vertical="center"/>
    </xf>
    <xf numFmtId="167" fontId="7" fillId="12" borderId="8" xfId="0" applyNumberFormat="1" applyFont="1" applyFill="1" applyBorder="1" applyAlignment="1">
      <alignment horizontal="center" vertical="center"/>
    </xf>
    <xf numFmtId="0" fontId="7" fillId="12" borderId="3" xfId="0" applyFont="1" applyFill="1" applyBorder="1"/>
    <xf numFmtId="0" fontId="3" fillId="12" borderId="10" xfId="0" applyFont="1" applyFill="1" applyBorder="1" applyAlignment="1">
      <alignment horizontal="center"/>
    </xf>
    <xf numFmtId="165" fontId="7" fillId="12" borderId="10" xfId="0" applyNumberFormat="1" applyFont="1" applyFill="1" applyBorder="1" applyAlignment="1">
      <alignment horizontal="center" vertical="center"/>
    </xf>
    <xf numFmtId="167" fontId="7" fillId="12" borderId="11" xfId="0" applyNumberFormat="1" applyFont="1" applyFill="1" applyBorder="1" applyAlignment="1">
      <alignment horizontal="center" vertical="center"/>
    </xf>
    <xf numFmtId="0" fontId="7" fillId="13" borderId="4" xfId="0" applyFont="1" applyFill="1" applyBorder="1"/>
    <xf numFmtId="0" fontId="3" fillId="13" borderId="1" xfId="0" applyFont="1" applyFill="1" applyBorder="1" applyAlignment="1">
      <alignment horizontal="center"/>
    </xf>
    <xf numFmtId="165" fontId="7" fillId="13" borderId="1" xfId="0" applyNumberFormat="1" applyFont="1" applyFill="1" applyBorder="1" applyAlignment="1">
      <alignment horizontal="center" vertical="center"/>
    </xf>
    <xf numFmtId="167" fontId="7" fillId="13" borderId="5" xfId="0" applyNumberFormat="1" applyFont="1" applyFill="1" applyBorder="1" applyAlignment="1">
      <alignment horizontal="center" vertical="center"/>
    </xf>
    <xf numFmtId="0" fontId="7" fillId="13" borderId="6" xfId="0" applyFont="1" applyFill="1" applyBorder="1"/>
    <xf numFmtId="0" fontId="3" fillId="13" borderId="7" xfId="0" applyFont="1" applyFill="1" applyBorder="1" applyAlignment="1">
      <alignment horizontal="center"/>
    </xf>
    <xf numFmtId="165" fontId="7" fillId="13" borderId="7" xfId="0" applyNumberFormat="1" applyFont="1" applyFill="1" applyBorder="1" applyAlignment="1">
      <alignment horizontal="center" vertical="center"/>
    </xf>
    <xf numFmtId="167" fontId="7" fillId="13" borderId="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7" fillId="0" borderId="0" xfId="0" applyFont="1" applyAlignment="1" applyProtection="1">
      <alignment horizontal="center"/>
      <protection locked="0"/>
    </xf>
    <xf numFmtId="1" fontId="34" fillId="0" borderId="0" xfId="0" applyNumberFormat="1" applyFont="1" applyAlignment="1" applyProtection="1">
      <alignment horizontal="center"/>
      <protection locked="0"/>
    </xf>
    <xf numFmtId="0" fontId="34" fillId="0" borderId="0" xfId="0" applyFont="1" applyAlignment="1" applyProtection="1">
      <alignment horizontal="center"/>
      <protection locked="0"/>
    </xf>
    <xf numFmtId="1" fontId="22" fillId="0" borderId="0" xfId="0" applyNumberFormat="1" applyFont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left"/>
      <protection locked="0"/>
    </xf>
    <xf numFmtId="0" fontId="2" fillId="0" borderId="19" xfId="0" applyFont="1" applyBorder="1" applyProtection="1">
      <protection locked="0"/>
    </xf>
    <xf numFmtId="1" fontId="19" fillId="0" borderId="0" xfId="0" applyNumberFormat="1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  <xf numFmtId="0" fontId="16" fillId="0" borderId="20" xfId="0" applyFont="1" applyBorder="1" applyAlignment="1" applyProtection="1">
      <alignment horizontal="center"/>
      <protection locked="0"/>
    </xf>
    <xf numFmtId="0" fontId="16" fillId="0" borderId="21" xfId="0" applyFont="1" applyBorder="1" applyAlignment="1" applyProtection="1">
      <alignment horizontal="center"/>
      <protection locked="0"/>
    </xf>
    <xf numFmtId="0" fontId="18" fillId="0" borderId="0" xfId="0" applyFont="1" applyBorder="1" applyAlignment="1" applyProtection="1">
      <alignment horizontal="center"/>
      <protection locked="0"/>
    </xf>
    <xf numFmtId="1" fontId="18" fillId="0" borderId="0" xfId="0" applyNumberFormat="1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0" fontId="21" fillId="0" borderId="9" xfId="0" applyFont="1" applyBorder="1"/>
    <xf numFmtId="0" fontId="18" fillId="0" borderId="9" xfId="0" applyFont="1" applyBorder="1" applyAlignment="1">
      <alignment horizontal="center"/>
    </xf>
    <xf numFmtId="166" fontId="18" fillId="0" borderId="9" xfId="0" applyNumberFormat="1" applyFont="1" applyBorder="1" applyAlignment="1" applyProtection="1">
      <alignment horizontal="center"/>
      <protection locked="0"/>
    </xf>
    <xf numFmtId="0" fontId="20" fillId="2" borderId="33" xfId="0" applyFont="1" applyFill="1" applyBorder="1" applyAlignment="1" applyProtection="1">
      <alignment horizontal="center"/>
      <protection locked="0"/>
    </xf>
    <xf numFmtId="0" fontId="20" fillId="2" borderId="2" xfId="0" applyFont="1" applyFill="1" applyBorder="1" applyAlignment="1" applyProtection="1">
      <alignment horizontal="left" vertical="center" wrapText="1"/>
      <protection locked="0"/>
    </xf>
    <xf numFmtId="168" fontId="20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1" fillId="0" borderId="32" xfId="0" applyFont="1" applyBorder="1"/>
    <xf numFmtId="0" fontId="18" fillId="0" borderId="32" xfId="0" applyFont="1" applyBorder="1" applyAlignment="1">
      <alignment horizontal="center"/>
    </xf>
    <xf numFmtId="166" fontId="18" fillId="0" borderId="32" xfId="0" applyNumberFormat="1" applyFont="1" applyBorder="1" applyAlignment="1" applyProtection="1">
      <alignment horizontal="center"/>
      <protection locked="0"/>
    </xf>
    <xf numFmtId="165" fontId="18" fillId="0" borderId="32" xfId="0" applyNumberFormat="1" applyFont="1" applyBorder="1" applyAlignment="1" applyProtection="1">
      <alignment horizontal="center"/>
      <protection locked="0"/>
    </xf>
    <xf numFmtId="0" fontId="21" fillId="0" borderId="34" xfId="0" applyFont="1" applyBorder="1"/>
    <xf numFmtId="0" fontId="18" fillId="0" borderId="34" xfId="0" applyFont="1" applyBorder="1" applyAlignment="1">
      <alignment horizontal="center"/>
    </xf>
    <xf numFmtId="166" fontId="18" fillId="0" borderId="34" xfId="0" applyNumberFormat="1" applyFont="1" applyBorder="1" applyAlignment="1" applyProtection="1">
      <alignment horizontal="center"/>
      <protection locked="0"/>
    </xf>
    <xf numFmtId="165" fontId="18" fillId="0" borderId="34" xfId="0" applyNumberFormat="1" applyFont="1" applyBorder="1" applyAlignment="1" applyProtection="1">
      <alignment horizontal="center"/>
      <protection locked="0"/>
    </xf>
    <xf numFmtId="46" fontId="18" fillId="0" borderId="1" xfId="0" applyNumberFormat="1" applyFont="1" applyBorder="1" applyAlignment="1">
      <alignment horizontal="center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17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vier Moneo Arcos" refreshedDate="46285.400969212962" createdVersion="8" refreshedVersion="8" minRefreshableVersion="3" recordCount="328" xr:uid="{96B40068-2DD3-454F-ACBB-311B8122E328}">
  <cacheSource type="worksheet">
    <worksheetSource ref="B5:F333" sheet="1 - Dorsales clubs"/>
  </cacheSource>
  <cacheFields count="5">
    <cacheField name="DORSAL" numFmtId="1">
      <sharedItems containsSemiMixedTypes="0" containsString="0" containsNumber="1" containsInteger="1" minValue="1" maxValue="331"/>
    </cacheField>
    <cacheField name="NOMBRE" numFmtId="0">
      <sharedItems containsBlank="1"/>
    </cacheField>
    <cacheField name="CLUB" numFmtId="0">
      <sharedItems containsBlank="1"/>
    </cacheField>
    <cacheField name="CATEGORÍA" numFmtId="0">
      <sharedItems containsBlank="1" count="38">
        <s v="HPK1"/>
        <s v="HVK1_60"/>
        <m/>
        <s v="HAK1"/>
        <s v="HCK1"/>
        <s v="MJK1"/>
        <s v="MCK1"/>
        <s v="MVK1_50"/>
        <s v="HSC1"/>
        <s v="HVK1_35"/>
        <s v="MBK1"/>
        <s v="MAK1"/>
        <s v="HBK1"/>
        <s v="HIK1"/>
        <s v="MIK1"/>
        <s v="HVK1_50"/>
        <s v="HSK2"/>
        <s v="MixtaK2"/>
        <s v="HVK2"/>
        <s v="MSK2"/>
        <s v="MVK2"/>
        <s v="HIC1"/>
        <s v="MIC1"/>
        <s v="MCC1"/>
        <s v="HSK1"/>
        <s v="MSK1"/>
        <s v="HJK1"/>
        <s v="HJK2"/>
        <s v="MJK2"/>
        <s v="HCC1"/>
        <s v="MVK1_35"/>
        <s v="MPK1"/>
        <s v="HVK150" u="1"/>
        <s v="HVK135" u="1"/>
        <s v="MVK150" u="1"/>
        <s v="HVK160" u="1"/>
        <s v="MVK135" u="1"/>
        <s v="MSC1" u="1"/>
      </sharedItems>
    </cacheField>
    <cacheField name="SALIDA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8">
  <r>
    <n v="1"/>
    <s v="Miguel Angel Ducros Estavillo"/>
    <s v="Mansilla"/>
    <x v="0"/>
    <m/>
  </r>
  <r>
    <n v="2"/>
    <s v="Jose Maria Hollos Llorente"/>
    <s v="Mansilla"/>
    <x v="1"/>
    <m/>
  </r>
  <r>
    <n v="3"/>
    <m/>
    <m/>
    <x v="2"/>
    <m/>
  </r>
  <r>
    <n v="4"/>
    <s v="Aimar Arnedo Jimenez"/>
    <s v="Club Deportivo enhol Ebrokayak"/>
    <x v="3"/>
    <m/>
  </r>
  <r>
    <n v="5"/>
    <s v="Arkaitz Arnedo Jimenez"/>
    <s v="Club Deportivo enhol Ebrokayak"/>
    <x v="4"/>
    <m/>
  </r>
  <r>
    <n v="6"/>
    <s v="Juan Sanchez Calvete"/>
    <s v="Club Deportivo enhol Ebrokayak"/>
    <x v="4"/>
    <m/>
  </r>
  <r>
    <n v="7"/>
    <s v="Aarón Novoa Antonio"/>
    <s v="Club Deportivo enhol Ebrokayak"/>
    <x v="4"/>
    <m/>
  </r>
  <r>
    <n v="8"/>
    <m/>
    <m/>
    <x v="2"/>
    <m/>
  </r>
  <r>
    <n v="9"/>
    <s v="Sandra Lopez Iriarte"/>
    <s v="Club Deportivo enhol Ebrokayak"/>
    <x v="5"/>
    <m/>
  </r>
  <r>
    <n v="10"/>
    <s v="Eva Ivanova Ivanova"/>
    <s v="Club Deportivo enhol Ebrokayak"/>
    <x v="6"/>
    <m/>
  </r>
  <r>
    <n v="11"/>
    <s v="Belén Sánchez Jiménez"/>
    <s v="Club Deportivo enhol Ebrokayak"/>
    <x v="7"/>
    <m/>
  </r>
  <r>
    <n v="12"/>
    <s v="Mai Moneo Arcos"/>
    <s v="Club Deportivo enhol Ebrokayak"/>
    <x v="7"/>
    <m/>
  </r>
  <r>
    <n v="13"/>
    <s v="Alvaro Oses Arbizu"/>
    <s v="Club Deportivo enhol Ebrokayak"/>
    <x v="8"/>
    <m/>
  </r>
  <r>
    <n v="14"/>
    <s v="Andrii Koliada"/>
    <s v="Club Deportivo enhol Ebrokayak"/>
    <x v="8"/>
    <m/>
  </r>
  <r>
    <n v="15"/>
    <s v="Ernestas Uzpalis"/>
    <s v="Club Deportivo enhol Ebrokayak"/>
    <x v="8"/>
    <m/>
  </r>
  <r>
    <n v="16"/>
    <s v="Javier Rodero la Fuente"/>
    <s v="Club Deportivo enhol Ebrokayak"/>
    <x v="9"/>
    <m/>
  </r>
  <r>
    <n v="17"/>
    <s v="Javier Arnedo Lopez"/>
    <s v="Club Deportivo enhol Ebrokayak"/>
    <x v="9"/>
    <m/>
  </r>
  <r>
    <n v="18"/>
    <s v="Valeria Arnedo Gil"/>
    <s v="Club Deportivo enhol Ebrokayak"/>
    <x v="10"/>
    <m/>
  </r>
  <r>
    <n v="19"/>
    <s v="Claudia Arnedo Gil"/>
    <s v="Club Deportivo enhol Ebrokayak"/>
    <x v="11"/>
    <m/>
  </r>
  <r>
    <n v="20"/>
    <m/>
    <m/>
    <x v="2"/>
    <m/>
  </r>
  <r>
    <n v="21"/>
    <s v="Hugo Delgado Orce"/>
    <s v="Club Deportivo enhol Ebrokayak"/>
    <x v="12"/>
    <m/>
  </r>
  <r>
    <n v="22"/>
    <s v="Rodrigo Berrueta Crespo"/>
    <s v="Club Deportivo enhol Ebrokayak"/>
    <x v="3"/>
    <m/>
  </r>
  <r>
    <n v="23"/>
    <m/>
    <m/>
    <x v="2"/>
    <m/>
  </r>
  <r>
    <n v="24"/>
    <m/>
    <m/>
    <x v="2"/>
    <m/>
  </r>
  <r>
    <n v="25"/>
    <m/>
    <m/>
    <x v="2"/>
    <m/>
  </r>
  <r>
    <n v="26"/>
    <s v="Myshell Kirilov Serpa"/>
    <s v="Club Deportivo enhol Ebrokayak"/>
    <x v="10"/>
    <m/>
  </r>
  <r>
    <n v="27"/>
    <s v="Luca Pierce Sadoul"/>
    <s v="Club Deportivo enhol Ebrokayak"/>
    <x v="3"/>
    <m/>
  </r>
  <r>
    <n v="28"/>
    <s v="Alexander Sanchez Arranz"/>
    <s v="Club Deportivo enhol Ebrokayak"/>
    <x v="13"/>
    <m/>
  </r>
  <r>
    <n v="29"/>
    <s v="Candela Pérez Moneo"/>
    <s v="Club Deportivo enhol Ebrokayak"/>
    <x v="14"/>
    <m/>
  </r>
  <r>
    <n v="30"/>
    <s v="Julia Salcedo Moneo"/>
    <s v="Club Deportivo enhol Ebrokayak"/>
    <x v="14"/>
    <m/>
  </r>
  <r>
    <n v="31"/>
    <s v="Victoria Sanz Barral"/>
    <s v="Club Deportivo enhol Ebrokayak"/>
    <x v="14"/>
    <m/>
  </r>
  <r>
    <n v="32"/>
    <s v="Santiago Arellano Mesa"/>
    <s v="Club Deportivo enhol Ebrokayak"/>
    <x v="13"/>
    <m/>
  </r>
  <r>
    <n v="33"/>
    <m/>
    <m/>
    <x v="2"/>
    <m/>
  </r>
  <r>
    <n v="34"/>
    <s v="Izan Pérez LLorca"/>
    <s v="Club Deportivo enhol Ebrokayak"/>
    <x v="12"/>
    <m/>
  </r>
  <r>
    <n v="35"/>
    <s v="Alex Sanmartin Maull"/>
    <s v="Club Deportivo enhol Ebrokayak"/>
    <x v="15"/>
    <m/>
  </r>
  <r>
    <n v="36"/>
    <s v="Jose Ignacio Sanchez Jimenez"/>
    <s v="Club Deportivo enhol Ebrokayak"/>
    <x v="15"/>
    <m/>
  </r>
  <r>
    <n v="37"/>
    <s v="Diego Ruiz Martinez"/>
    <s v="Club Deportivo enhol Ebrokayak"/>
    <x v="9"/>
    <m/>
  </r>
  <r>
    <n v="38"/>
    <s v="Jose Luis Casamian Saso"/>
    <s v="Club Deportivo enhol Ebrokayak"/>
    <x v="1"/>
    <m/>
  </r>
  <r>
    <n v="39"/>
    <s v="Jose Ignacio Sanchez Jimenez- Javier Arnedo"/>
    <s v="Club Deportivo enhol Ebrokayak"/>
    <x v="16"/>
    <m/>
  </r>
  <r>
    <n v="40"/>
    <s v="Manuel Bueno Perez- Monica Rodriguez Fernandez"/>
    <s v="Club Deportivo enhol Ebrokayak"/>
    <x v="17"/>
    <m/>
  </r>
  <r>
    <n v="41"/>
    <s v="Carlos Reviriego Cuenca-Javier Rodero la Fuente"/>
    <s v="Club Deportivo enhol Ebrokayak"/>
    <x v="18"/>
    <m/>
  </r>
  <r>
    <n v="42"/>
    <s v="Nerea Martinez Sanchez- Sandra Lopez Iriarte"/>
    <s v="Club Deportivo enhol Ebrokayak"/>
    <x v="19"/>
    <m/>
  </r>
  <r>
    <n v="43"/>
    <s v="Eva Ivanova Ivanova- Aarón Novoa Anntonio"/>
    <s v="Club Deportivo enhol Ebrokayak"/>
    <x v="17"/>
    <m/>
  </r>
  <r>
    <n v="44"/>
    <s v="Luis Navas Camara- Alvaro Osés"/>
    <s v="Club Deportivo enhol Ebrokayak"/>
    <x v="18"/>
    <m/>
  </r>
  <r>
    <n v="45"/>
    <s v="Víctor Bobillo"/>
    <s v="Alberche Kayak Club"/>
    <x v="9"/>
    <m/>
  </r>
  <r>
    <n v="46"/>
    <s v="Belén Sánchez Jiménez- Mai Moneo Arcos"/>
    <s v="Club Deportivo enhol Ebrokayak"/>
    <x v="20"/>
    <m/>
  </r>
  <r>
    <n v="47"/>
    <m/>
    <m/>
    <x v="2"/>
    <m/>
  </r>
  <r>
    <n v="48"/>
    <m/>
    <m/>
    <x v="2"/>
    <m/>
  </r>
  <r>
    <n v="49"/>
    <m/>
    <m/>
    <x v="2"/>
    <m/>
  </r>
  <r>
    <n v="50"/>
    <s v="JUAN BELMONTE FERNANDEZ"/>
    <s v="CLUB ESCUELA DE PIRAGUISMO ARANJUEZ"/>
    <x v="12"/>
    <m/>
  </r>
  <r>
    <n v="51"/>
    <s v="SOFIA GOMEZ ROLDAN"/>
    <s v="CLUB ESCUELA DE PIRAGUISMO ARANJUEZ"/>
    <x v="10"/>
    <m/>
  </r>
  <r>
    <n v="52"/>
    <s v="FERRAN BERMEJA CUEZVA"/>
    <s v="CLUB ESCUELA DE PIRAGUISMO ARANJUEZ"/>
    <x v="12"/>
    <m/>
  </r>
  <r>
    <n v="53"/>
    <s v="LEO PLANELLES PAMPANAS"/>
    <s v="CLUB ESCUELA DE PIRAGUISMO ARANJUEZ"/>
    <x v="12"/>
    <m/>
  </r>
  <r>
    <n v="54"/>
    <s v="BRUNO GOMEZ JIMENEZ CEBRIAN"/>
    <s v="CLUB ESCUELA DE PIRAGUISMO ARANJUEZ"/>
    <x v="12"/>
    <m/>
  </r>
  <r>
    <n v="55"/>
    <s v="OLIVIA ORO PULIDO"/>
    <s v="CLUB ESCUELA DE PIRAGUISMO ARANJUEZ"/>
    <x v="10"/>
    <m/>
  </r>
  <r>
    <n v="56"/>
    <s v="ELENA GRANDE APARICIO"/>
    <s v="CLUB ESCUELA DE PIRAGUISMO ARANJUEZ"/>
    <x v="10"/>
    <m/>
  </r>
  <r>
    <n v="57"/>
    <s v="PILAR BELMONTE FERNANDEZ"/>
    <s v="CLUB ESCUELA DE PIRAGUISMO ARANJUEZ"/>
    <x v="10"/>
    <m/>
  </r>
  <r>
    <n v="58"/>
    <s v="ERIK ASENSIO GUERRA"/>
    <s v="CLUB ESCUELA DE PIRAGUISMO ARANJUEZ"/>
    <x v="12"/>
    <m/>
  </r>
  <r>
    <n v="59"/>
    <s v="LUCRECIA LOBILLA CRISTOFOLI"/>
    <s v="CLUB ESCUELA DE PIRAGUISMO ARANJUEZ"/>
    <x v="11"/>
    <m/>
  </r>
  <r>
    <n v="60"/>
    <s v="IAN DIAZ VASALLO"/>
    <s v="CLUB ESCUELA DE PIRAGUISMO ARANJUEZ"/>
    <x v="3"/>
    <m/>
  </r>
  <r>
    <n v="61"/>
    <s v="MENCIA ARIAS GARCIA"/>
    <s v="CLUB ESCUELA DE PIRAGUISMO ARANJUEZ"/>
    <x v="11"/>
    <m/>
  </r>
  <r>
    <n v="62"/>
    <s v="HECTOR ASENSIO GUERRA"/>
    <s v="CLUB ESCUELA DE PIRAGUISMO ARANJUEZ"/>
    <x v="3"/>
    <m/>
  </r>
  <r>
    <n v="63"/>
    <s v="FERNANDO SARDON ARENAS"/>
    <s v="CLUB ESCUELA DE PIRAGUISMO ARANJUEZ"/>
    <x v="3"/>
    <m/>
  </r>
  <r>
    <n v="64"/>
    <s v="ADRIAN ERCILLA RODRGUEZ"/>
    <s v="CLUB ESCUELA DE PIRAGUISMO ARANJUEZ"/>
    <x v="3"/>
    <m/>
  </r>
  <r>
    <n v="65"/>
    <s v="LUCAS GARCIA PEREZ"/>
    <s v="CLUB ESCUELA DE PIRAGUISMO ARANJUEZ"/>
    <x v="3"/>
    <m/>
  </r>
  <r>
    <n v="66"/>
    <s v="ADRIANA GRANDE APARICIO"/>
    <s v="CLUB ESCUELA DE PIRAGUISMO ARANJUEZ"/>
    <x v="14"/>
    <m/>
  </r>
  <r>
    <n v="67"/>
    <s v="IVAN MORENO CASARRUBIOS"/>
    <s v="CLUB ESCUELA DE PIRAGUISMO ARANJUEZ"/>
    <x v="13"/>
    <m/>
  </r>
  <r>
    <n v="68"/>
    <s v="DIEGO MATA GONZALEZ"/>
    <s v="CLUB ESCUELA DE PIRAGUISMO ARANJUEZ"/>
    <x v="13"/>
    <m/>
  </r>
  <r>
    <n v="69"/>
    <s v="LOLA CARRASCO RUIZ"/>
    <s v="CLUB ESCUELA DE PIRAGUISMO ARANJUEZ"/>
    <x v="14"/>
    <m/>
  </r>
  <r>
    <n v="70"/>
    <s v="INES BARRASA LOPEZ"/>
    <s v="CLUB ESCUELA DE PIRAGUISMO ARANJUEZ"/>
    <x v="14"/>
    <m/>
  </r>
  <r>
    <n v="71"/>
    <s v="VALERIA GOMEZ ROLDAN"/>
    <s v="CLUB ESCUELA DE PIRAGUISMO ARANJUEZ"/>
    <x v="14"/>
    <m/>
  </r>
  <r>
    <n v="72"/>
    <s v="HECTOR VARAS GALLEGO"/>
    <s v="CLUB ESCUELA DE PIRAGUISMO ARANJUEZ"/>
    <x v="13"/>
    <m/>
  </r>
  <r>
    <n v="73"/>
    <s v="MARIA MARTIN RODRIGUEZ"/>
    <s v="CLUB ESCUELA DE PIRAGUISMO ARANJUEZ"/>
    <x v="14"/>
    <m/>
  </r>
  <r>
    <n v="74"/>
    <s v="VALENTINA MARCOS RAMIREZ"/>
    <s v="CLUB ESCUELA DE PIRAGUISMO ARANJUEZ"/>
    <x v="14"/>
    <m/>
  </r>
  <r>
    <n v="75"/>
    <s v="VERA DEL POZO SASEZ-BRARO"/>
    <s v="CLUB ESCUELA DE PIRAGUISMO ARANJUEZ"/>
    <x v="14"/>
    <m/>
  </r>
  <r>
    <n v="76"/>
    <s v="IRIA BERMEJA CUEZVA"/>
    <s v="CLUB ESCUELA DE PIRAGUISMO ARANJUEZ"/>
    <x v="14"/>
    <m/>
  </r>
  <r>
    <n v="77"/>
    <s v="GASTON LOBILLO CRISTOFOLI"/>
    <s v="CLUB ESCUELA DE PIRAGUISMO ARANJUEZ"/>
    <x v="21"/>
    <m/>
  </r>
  <r>
    <n v="78"/>
    <s v="MANUEL BELMONTE"/>
    <s v="CLUB ESCUELA DE PIRAGUISMO ARANJUEZ"/>
    <x v="21"/>
    <m/>
  </r>
  <r>
    <n v="79"/>
    <s v="FRANCISCO MATA GONZALEZ"/>
    <s v="CLUB ESCUELA DE PIRAGUISMO ARANJUEZ"/>
    <x v="21"/>
    <m/>
  </r>
  <r>
    <n v="80"/>
    <s v="INES CASTAÑO COLOMA"/>
    <s v="CLUB ESCUELA DE PIRAGUISMO ARANJUEZ"/>
    <x v="22"/>
    <m/>
  </r>
  <r>
    <n v="81"/>
    <s v="ANGEL ROQUE DE BENITO"/>
    <s v="CLUB ESCUELA DE PIRAGUISMO ARANJUEZ"/>
    <x v="21"/>
    <m/>
  </r>
  <r>
    <n v="82"/>
    <s v="AITANA FERNANDEZ DIAZ"/>
    <s v="CLUB ESCUELA DE PIRAGUISMO ARANJUEZ"/>
    <x v="22"/>
    <m/>
  </r>
  <r>
    <n v="83"/>
    <s v="AITANA SANCHEZ"/>
    <s v="CLUB ESCUELA DE PIRAGUISMO ARANJUEZ"/>
    <x v="22"/>
    <m/>
  </r>
  <r>
    <n v="84"/>
    <s v="ALEJANDRO DOMINGO REY"/>
    <s v="CLUB ESCUELA DE PIRAGUISMO ARANJUEZ"/>
    <x v="21"/>
    <m/>
  </r>
  <r>
    <n v="85"/>
    <s v="DIEGO LOPEZ MARTIN"/>
    <s v="CLUB ESCUELA DE PIRAGUISMO ARANJUEZ"/>
    <x v="21"/>
    <m/>
  </r>
  <r>
    <n v="86"/>
    <s v="MARIA FELIX CAMACHO AGUILERA"/>
    <s v="CLUB ESCUELA DE PIRAGUISMO ARANJUEZ"/>
    <x v="22"/>
    <m/>
  </r>
  <r>
    <n v="87"/>
    <s v="MARCO SANZ JIMENEZ"/>
    <s v="CLUB ESCUELA DE PIRAGUISMO ARANJUEZ"/>
    <x v="21"/>
    <m/>
  </r>
  <r>
    <n v="88"/>
    <s v="ALBA HUERTA RODRIGUEZ"/>
    <s v="CLUB ESCUELA DE PIRAGUISMO ARANJUEZ"/>
    <x v="6"/>
    <m/>
  </r>
  <r>
    <n v="89"/>
    <s v="MALENA MARCOS RAMIREZ"/>
    <s v="CLUB ESCUELA DE PIRAGUISMO ARANJUEZ"/>
    <x v="23"/>
    <m/>
  </r>
  <r>
    <n v="90"/>
    <s v="AITANA GASTALDO ARIZA - JUAN CARLOS SANCHEZ-BEATO"/>
    <s v="CLUB ESCUELA DE PIRAGUISMO ARANJUEZ"/>
    <x v="17"/>
    <m/>
  </r>
  <r>
    <n v="91"/>
    <s v="JAIME RAINERO PARRA"/>
    <s v="CLUB ESCUELA DE PIRAGUISMO ARANJUEZ"/>
    <x v="24"/>
    <m/>
  </r>
  <r>
    <n v="92"/>
    <s v="PABLO MARTÍNEZ LÓPEZ"/>
    <s v="CLUB ESCUELA DE PIRAGUISMO ARANJUEZ"/>
    <x v="24"/>
    <m/>
  </r>
  <r>
    <n v="93"/>
    <s v="PABLO MARTÍNEZ LÓPEZ - LUIS MARTÍNEZ CORTÉS"/>
    <s v="Embarcacion combinada"/>
    <x v="16"/>
    <m/>
  </r>
  <r>
    <n v="94"/>
    <m/>
    <m/>
    <x v="2"/>
    <m/>
  </r>
  <r>
    <n v="95"/>
    <s v="IKER BOE GARCIA"/>
    <s v="CLUB PIRAGÜISMO ANTARES"/>
    <x v="24"/>
    <m/>
  </r>
  <r>
    <n v="96"/>
    <s v="LIDIA DIEZ MONJE"/>
    <s v="CLUB PIRAGÜISMO ANTARES"/>
    <x v="25"/>
    <m/>
  </r>
  <r>
    <n v="97"/>
    <s v="UNAI BOE GARCIA"/>
    <s v="CLUB PIRAGÜISMO ANTARES"/>
    <x v="4"/>
    <m/>
  </r>
  <r>
    <n v="98"/>
    <s v="ALBA PÉREZ MARTIN"/>
    <s v="CLUB PIRAGÜISMO ANTARES"/>
    <x v="5"/>
    <m/>
  </r>
  <r>
    <n v="99"/>
    <m/>
    <m/>
    <x v="2"/>
    <m/>
  </r>
  <r>
    <n v="100"/>
    <s v="IRENE FUENTES MONTERO"/>
    <s v="CLUB PIRAGÜISMO ANTARES"/>
    <x v="6"/>
    <m/>
  </r>
  <r>
    <n v="101"/>
    <s v="CLAUDIA LARREA CUARTANGO"/>
    <s v="CLUB PIRAGÜISMO ANTARES"/>
    <x v="5"/>
    <m/>
  </r>
  <r>
    <n v="102"/>
    <s v="VICTOR SEGURA IZQUIERDO"/>
    <s v="CLUB PIRAGÜISMO ANTARES"/>
    <x v="9"/>
    <m/>
  </r>
  <r>
    <n v="103"/>
    <s v="GERMÁN FERREYRA ARENAS"/>
    <s v="CLUB PIRAGÜISMO ANTARES"/>
    <x v="13"/>
    <m/>
  </r>
  <r>
    <n v="104"/>
    <s v="UXUE ALARCÓN RIAÑO"/>
    <s v="CLUB PIRAGÜISMO ANTARES"/>
    <x v="6"/>
    <m/>
  </r>
  <r>
    <n v="105"/>
    <s v="CARLOS LARREA SEGURAJAUREGI"/>
    <s v="CLUB PIRAGÜISMO ANTARES"/>
    <x v="1"/>
    <m/>
  </r>
  <r>
    <n v="106"/>
    <s v="MARTIN GUINEA URBINA"/>
    <s v="CLUB PIRAGÜISMO ANTARES"/>
    <x v="3"/>
    <m/>
  </r>
  <r>
    <n v="107"/>
    <s v="HÉCTOR VELASCO ÁLVAREZ"/>
    <s v="CLUB PIRAGÜISMO ANTARES"/>
    <x v="26"/>
    <m/>
  </r>
  <r>
    <n v="108"/>
    <m/>
    <m/>
    <x v="2"/>
    <m/>
  </r>
  <r>
    <n v="109"/>
    <s v="JAVIER VELASCO DEL VALLE"/>
    <s v="CLUB PIRAGÜISMO ANTARES"/>
    <x v="15"/>
    <m/>
  </r>
  <r>
    <n v="110"/>
    <s v="DANIEL DELGADO BLANCO"/>
    <s v="CLUB PIRAGÜISMO ANTARES"/>
    <x v="4"/>
    <m/>
  </r>
  <r>
    <n v="111"/>
    <s v="JUAN MORÁN ARBAIZAR"/>
    <s v="CLUB PIRAGÜISMO ANTARES"/>
    <x v="3"/>
    <m/>
  </r>
  <r>
    <n v="112"/>
    <s v="ANDER OCHOA LÓPEZ"/>
    <s v="CLUB PIRAGÜISMO ANTARES"/>
    <x v="24"/>
    <m/>
  </r>
  <r>
    <n v="113"/>
    <s v="IBAI GARCIA DEL VAL"/>
    <s v="CLUB PIRAGÜISMO ANTARES"/>
    <x v="24"/>
    <m/>
  </r>
  <r>
    <n v="114"/>
    <s v="ANDER OCHOA E IBAI GARCIA"/>
    <s v="CLUB PIRAGÜISMO ANTARES"/>
    <x v="16"/>
    <m/>
  </r>
  <r>
    <n v="115"/>
    <s v="CLAUDIA LARREA Y CARLOS LARREA"/>
    <s v="CLUB PIRAGÜISMO ANTARES"/>
    <x v="17"/>
    <m/>
  </r>
  <r>
    <n v="116"/>
    <s v="MARIO GONZÁLEZ Y HÉCTOR VELASCO"/>
    <s v="CLUB PIRAGÜISMO ANTARES"/>
    <x v="27"/>
    <m/>
  </r>
  <r>
    <n v="117"/>
    <s v="IKER BOE - LIDIA DIEZ"/>
    <s v="CLUB PIRAGÜISMO ANTARES"/>
    <x v="17"/>
    <m/>
  </r>
  <r>
    <n v="118"/>
    <m/>
    <m/>
    <x v="2"/>
    <m/>
  </r>
  <r>
    <n v="119"/>
    <s v="Suzanne Castro Witos"/>
    <s v="CLUB PIRAGUISMO GETXO-GETXO KAYAK"/>
    <x v="6"/>
    <m/>
  </r>
  <r>
    <n v="120"/>
    <s v="Izar Libano Sanchez"/>
    <s v="CLUB PIRAGUISMO GETXO-GETXO KAYAK"/>
    <x v="5"/>
    <m/>
  </r>
  <r>
    <n v="121"/>
    <s v="Saioa Perez Garcia"/>
    <s v="CLUB PIRAGUISMO GETXO-GETXO KAYAK"/>
    <x v="5"/>
    <m/>
  </r>
  <r>
    <n v="122"/>
    <s v="Pablo Rey Insausti"/>
    <s v="CLUB PIRAGUISMO GETXO-GETXO KAYAK"/>
    <x v="24"/>
    <m/>
  </r>
  <r>
    <n v="123"/>
    <s v="Mikel Velasco"/>
    <s v="CLUB PIRAGUISMO GETXO-GETXO KAYAK"/>
    <x v="24"/>
    <m/>
  </r>
  <r>
    <n v="124"/>
    <s v="Juan Carlos Larrea"/>
    <s v="CLUB PIRAGUISMO GETXO-GETXO KAYAK"/>
    <x v="1"/>
    <m/>
  </r>
  <r>
    <n v="125"/>
    <s v="Izar Libano Sanchez - Saioa Perez Garcia"/>
    <s v="CLUB PIRAGUISMO GETXO-GETXO KAYAK"/>
    <x v="28"/>
    <m/>
  </r>
  <r>
    <n v="126"/>
    <m/>
    <m/>
    <x v="2"/>
    <m/>
  </r>
  <r>
    <n v="127"/>
    <s v="ROBERTO VILLAN LARIN"/>
    <s v="SDR ARENAS"/>
    <x v="15"/>
    <m/>
  </r>
  <r>
    <n v="128"/>
    <s v="ROBERTO ARRIAZU MAESTRO"/>
    <s v="SDR ARENAS"/>
    <x v="15"/>
    <m/>
  </r>
  <r>
    <n v="129"/>
    <m/>
    <m/>
    <x v="2"/>
    <m/>
  </r>
  <r>
    <n v="130"/>
    <s v="Maitane Imbuluzketa Arzoz"/>
    <s v="Club Piragüismo Pamplona"/>
    <x v="14"/>
    <m/>
  </r>
  <r>
    <n v="131"/>
    <s v="Eunate Archanco García"/>
    <s v="Club Piragüismo Pamplona"/>
    <x v="14"/>
    <m/>
  </r>
  <r>
    <n v="132"/>
    <s v="Matía Grijalba San Julián"/>
    <s v="Club Piragüismo Pamplona"/>
    <x v="13"/>
    <m/>
  </r>
  <r>
    <n v="133"/>
    <s v="Lucas Izquierdo Alonso"/>
    <s v="Club Piragüismo Pamplona"/>
    <x v="13"/>
    <m/>
  </r>
  <r>
    <n v="136"/>
    <s v="Marc Lecumberri Perepérez"/>
    <s v="Club Piragüismo Pamplona"/>
    <x v="13"/>
    <m/>
  </r>
  <r>
    <n v="138"/>
    <s v="Ixel Archanco García"/>
    <s v="Club Piragüismo Pamplona"/>
    <x v="11"/>
    <m/>
  </r>
  <r>
    <n v="139"/>
    <s v="Oriol Cabello Fernández"/>
    <s v="Club Piragüismo Pamplona"/>
    <x v="3"/>
    <m/>
  </r>
  <r>
    <n v="140"/>
    <s v="David Bykovets"/>
    <s v="Club Piragüismo Pamplona"/>
    <x v="3"/>
    <m/>
  </r>
  <r>
    <n v="141"/>
    <m/>
    <m/>
    <x v="2"/>
    <m/>
  </r>
  <r>
    <n v="142"/>
    <s v="Nicole Lecumberrri Perepérez"/>
    <s v="Club Piragüismo Pamplona"/>
    <x v="10"/>
    <m/>
  </r>
  <r>
    <n v="143"/>
    <s v="Hodei Cabello Fernández"/>
    <s v="Club Piragüismo Pamplona"/>
    <x v="12"/>
    <m/>
  </r>
  <r>
    <n v="144"/>
    <s v="Dánae Sanmartín Riz"/>
    <s v="Club Piragüismo Pamplona"/>
    <x v="25"/>
    <m/>
  </r>
  <r>
    <n v="145"/>
    <s v="Dánae Sanmartín Riz - Jaimne Rainero Parra"/>
    <s v="Embarcacion combinada"/>
    <x v="17"/>
    <m/>
  </r>
  <r>
    <n v="146"/>
    <m/>
    <m/>
    <x v="2"/>
    <m/>
  </r>
  <r>
    <n v="147"/>
    <s v="Xane Blanco Garcia"/>
    <s v="Santiagotarrak"/>
    <x v="22"/>
    <m/>
  </r>
  <r>
    <n v="148"/>
    <s v="Ane lucas Ausan"/>
    <s v="Santiagotarrak"/>
    <x v="22"/>
    <m/>
  </r>
  <r>
    <n v="149"/>
    <s v="Haizea Arrizabalaga Txarola"/>
    <s v="Santiagotarrak"/>
    <x v="22"/>
    <m/>
  </r>
  <r>
    <n v="150"/>
    <s v="Simeon Nzang Nsuga"/>
    <s v="Santiagotarrak"/>
    <x v="3"/>
    <m/>
  </r>
  <r>
    <n v="151"/>
    <s v="Anne Gomez González"/>
    <s v="Santiagotarrak"/>
    <x v="11"/>
    <m/>
  </r>
  <r>
    <n v="152"/>
    <s v="Lide Caballero Otermin"/>
    <s v="Santiagotarrak"/>
    <x v="11"/>
    <m/>
  </r>
  <r>
    <n v="153"/>
    <s v="Julen Lucas Ausan"/>
    <s v="Santiagotarrak"/>
    <x v="13"/>
    <m/>
  </r>
  <r>
    <n v="154"/>
    <s v="Pablo Benito Martil"/>
    <s v="Santiagotarrak"/>
    <x v="13"/>
    <m/>
  </r>
  <r>
    <n v="155"/>
    <s v="Eki Alberdi Cabanillas"/>
    <s v="Santiagotarrak"/>
    <x v="13"/>
    <m/>
  </r>
  <r>
    <n v="156"/>
    <s v="Unax Arrieta Viguria"/>
    <s v="Santiagotarrak"/>
    <x v="13"/>
    <m/>
  </r>
  <r>
    <n v="157"/>
    <s v="Asier Villalba Garcia"/>
    <s v="Santiagotarrak"/>
    <x v="13"/>
    <m/>
  </r>
  <r>
    <n v="158"/>
    <s v="June lopez Foces"/>
    <s v="Santiagotarrak"/>
    <x v="14"/>
    <m/>
  </r>
  <r>
    <n v="159"/>
    <s v="Vera De Frutos Cuellar"/>
    <s v="Santiagotarrak"/>
    <x v="14"/>
    <m/>
  </r>
  <r>
    <n v="160"/>
    <s v="Mikele Plágaro Aguilera"/>
    <s v="Santiagotarrak"/>
    <x v="14"/>
    <m/>
  </r>
  <r>
    <n v="161"/>
    <s v="Aimar Elias Rivas"/>
    <s v="Santiagotarrak"/>
    <x v="21"/>
    <m/>
  </r>
  <r>
    <n v="162"/>
    <s v="Gari Garcia Goikoetxea"/>
    <s v="Santiagotarrak"/>
    <x v="21"/>
    <m/>
  </r>
  <r>
    <n v="163"/>
    <s v="Urko Oronoz Cuesta"/>
    <s v="Santiagotarrak"/>
    <x v="21"/>
    <m/>
  </r>
  <r>
    <n v="164"/>
    <s v="Ariadna Sanchez Leon"/>
    <s v="Santiagotarrak"/>
    <x v="22"/>
    <m/>
  </r>
  <r>
    <n v="165"/>
    <s v="Hugo Martín Gómez"/>
    <s v="Santiagotarrak"/>
    <x v="4"/>
    <m/>
  </r>
  <r>
    <n v="166"/>
    <s v="Unax Juaristi luis"/>
    <s v="Santiagotarrak"/>
    <x v="4"/>
    <m/>
  </r>
  <r>
    <n v="167"/>
    <s v="Oier Sanchez Ayerdi"/>
    <s v="Santiagotarrak"/>
    <x v="4"/>
    <m/>
  </r>
  <r>
    <n v="168"/>
    <s v="Beñat Caballero Otermin"/>
    <s v="Santiagotarrak"/>
    <x v="4"/>
    <m/>
  </r>
  <r>
    <n v="169"/>
    <s v="Naia Garcia Sánchez"/>
    <s v="Santiagotarrak"/>
    <x v="6"/>
    <m/>
  </r>
  <r>
    <n v="170"/>
    <s v="Eneko Parada Gogorza"/>
    <s v="Santiagotarrak"/>
    <x v="29"/>
    <m/>
  </r>
  <r>
    <n v="171"/>
    <s v="Aimar Lekuona Aizpurua"/>
    <s v="Santiagotarrak"/>
    <x v="29"/>
    <m/>
  </r>
  <r>
    <n v="172"/>
    <s v="Jon Susperregui Escudero"/>
    <s v="Santiagotarrak"/>
    <x v="29"/>
    <m/>
  </r>
  <r>
    <n v="173"/>
    <s v="Unai Blanco Emazabel"/>
    <s v="Santiagotarrak"/>
    <x v="9"/>
    <m/>
  </r>
  <r>
    <n v="174"/>
    <m/>
    <m/>
    <x v="2"/>
    <m/>
  </r>
  <r>
    <n v="175"/>
    <s v="ALEX ASENSIO BOJ"/>
    <s v="CENTRO NATACIÓN HELIOS"/>
    <x v="24"/>
    <m/>
  </r>
  <r>
    <n v="176"/>
    <s v="IGNACIO BELTRAN DIESTRE"/>
    <s v="CENTRO NATACIÓN HELIOS"/>
    <x v="15"/>
    <m/>
  </r>
  <r>
    <n v="177"/>
    <s v="FERNANDO BENTUÉ MARTÍNEZ"/>
    <s v="CENTRO NATACIÓN HELIOS"/>
    <x v="24"/>
    <m/>
  </r>
  <r>
    <n v="178"/>
    <s v="LORIEN BLASCO REDONDO"/>
    <s v="CENTRO NATACIÓN HELIOS"/>
    <x v="0"/>
    <m/>
  </r>
  <r>
    <n v="179"/>
    <s v="CLAUDIA ELIZABETH CARACOCHE SANCHEZ"/>
    <s v="CENTRO NATACIÓN HELIOS"/>
    <x v="7"/>
    <m/>
  </r>
  <r>
    <n v="180"/>
    <s v="FERNANDO CARRASCO GARCÍA"/>
    <s v="CENTRO NATACIÓN HELIOS"/>
    <x v="24"/>
    <m/>
  </r>
  <r>
    <n v="181"/>
    <s v="FERNANDO CARRASCO GARCÍA"/>
    <s v="CENTRO NATACIÓN HELIOS"/>
    <x v="0"/>
    <m/>
  </r>
  <r>
    <n v="182"/>
    <s v="MIGUEL CATIVIELA CAMACHO"/>
    <s v="CENTRO NATACIÓN HELIOS"/>
    <x v="24"/>
    <m/>
  </r>
  <r>
    <n v="183"/>
    <s v="INÉS CEBOLLA ALLOZA"/>
    <s v="CENTRO NATACIÓN HELIOS"/>
    <x v="5"/>
    <m/>
  </r>
  <r>
    <n v="184"/>
    <s v="JAVIER CORTÉS SANTIDRIÁN"/>
    <s v="CENTRO NATACIÓN HELIOS"/>
    <x v="9"/>
    <m/>
  </r>
  <r>
    <n v="185"/>
    <s v="SIRA GÁLVEZ ORRIOS"/>
    <s v="CENTRO NATACIÓN HELIOS"/>
    <x v="25"/>
    <m/>
  </r>
  <r>
    <n v="186"/>
    <s v="DANIEL HERNÁNDEZ BURRIEL"/>
    <s v="CENTRO NATACIÓN HELIOS"/>
    <x v="15"/>
    <m/>
  </r>
  <r>
    <n v="187"/>
    <s v="VÍCTOR HERNÁNDEZ CANO"/>
    <s v="CENTRO NATACIÓN HELIOS"/>
    <x v="0"/>
    <m/>
  </r>
  <r>
    <n v="188"/>
    <s v="JULIA LÓPEZ FERRANDO"/>
    <s v="CENTRO NATACIÓN HELIOS"/>
    <x v="6"/>
    <m/>
  </r>
  <r>
    <n v="189"/>
    <s v="RODRIGO MORER GIL"/>
    <s v="CENTRO NATACIÓN HELIOS"/>
    <x v="13"/>
    <m/>
  </r>
  <r>
    <n v="190"/>
    <m/>
    <m/>
    <x v="2"/>
    <m/>
  </r>
  <r>
    <n v="191"/>
    <s v="MARÍA CARMEN PELEGRÍN RODRIGO"/>
    <s v="CENTRO NATACIÓN HELIOS"/>
    <x v="7"/>
    <m/>
  </r>
  <r>
    <n v="192"/>
    <s v="JORGE PEÑA CARNICER"/>
    <s v="CENTRO NATACIÓN HELIOS"/>
    <x v="26"/>
    <m/>
  </r>
  <r>
    <n v="193"/>
    <s v="RÉMI PERELLA TESTA"/>
    <s v="CENTRO NATACIÓN HELIOS"/>
    <x v="3"/>
    <m/>
  </r>
  <r>
    <n v="194"/>
    <s v="MATEO PULIDO BERDUN"/>
    <s v="CENTRO NATACIÓN HELIOS"/>
    <x v="26"/>
    <m/>
  </r>
  <r>
    <n v="195"/>
    <s v="FRANCISCO JAVIER RUIZ ROMEO"/>
    <s v="CENTRO NATACIÓN HELIOS"/>
    <x v="15"/>
    <m/>
  </r>
  <r>
    <n v="196"/>
    <s v="JUAN JOSÉ SÁNCHEZ SERRANO"/>
    <s v="CENTRO NATACIÓN HELIOS"/>
    <x v="15"/>
    <m/>
  </r>
  <r>
    <n v="197"/>
    <s v="LUISA MARIA SERNA ROCHE"/>
    <s v="CENTRO NATACIÓN HELIOS"/>
    <x v="30"/>
    <m/>
  </r>
  <r>
    <n v="198"/>
    <s v="BERNARDO RODRÍGUEZ PÉREZ"/>
    <s v="CENTRO NATACIÓN HELIOS"/>
    <x v="15"/>
    <m/>
  </r>
  <r>
    <n v="199"/>
    <s v="VALENTINA RODRIGUEZ FARJAS"/>
    <s v="CENTRO NATACIÓN HELIOS"/>
    <x v="10"/>
    <m/>
  </r>
  <r>
    <n v="200"/>
    <s v="INÉS CEBOLLA ALLOZA - ZILIA PITARCH HERAS"/>
    <s v="CENTRO NATACIÓN HELIOS"/>
    <x v="19"/>
    <m/>
  </r>
  <r>
    <n v="201"/>
    <s v="MATEO PULIDO BERDUN - JORGE PEÑA CARNICER"/>
    <s v="CENTRO NATACIÓN HELIOS"/>
    <x v="27"/>
    <m/>
  </r>
  <r>
    <n v="202"/>
    <s v="MIGUEL CATIVIELA CAMACHO - SIRA GÁLVEZ ORRIOS"/>
    <s v="CENTRO NATACIÓN HELIOS"/>
    <x v="17"/>
    <m/>
  </r>
  <r>
    <n v="203"/>
    <s v="JUAN JOSÉ SÁNCHEZ SERRANO - FRANCISCO ROCHE EMBID"/>
    <s v="CENTRO NATACIÓN HELIOS"/>
    <x v="18"/>
    <m/>
  </r>
  <r>
    <n v="204"/>
    <s v="ALEX ASENSIO BOJ - FERNANDO BENTUÉ MARTÍNEZ"/>
    <s v="CENTRO NATACIÓN HELIOS"/>
    <x v="16"/>
    <m/>
  </r>
  <r>
    <n v="205"/>
    <s v="FRANCISCO JAVIER RUIZ ROMEO - DANIEL HERNÁNDEZ BURRIEL"/>
    <s v="CENTRO NATACIÓN HELIOS"/>
    <x v="18"/>
    <m/>
  </r>
  <r>
    <n v="206"/>
    <s v="LUISA MARIA SERNA ROCHE - MARÍA CARMEN PELEGRÍN RODRIGO"/>
    <s v="CENTRO NATACIÓN HELIOS"/>
    <x v="20"/>
    <m/>
  </r>
  <r>
    <n v="207"/>
    <m/>
    <m/>
    <x v="2"/>
    <m/>
  </r>
  <r>
    <n v="208"/>
    <s v="SERGIO MEDINA MERINO"/>
    <s v="CLUB D. PALENTINO PIRAGÜISMO"/>
    <x v="24"/>
    <m/>
  </r>
  <r>
    <n v="209"/>
    <s v="JAIME SANTOS CRIADO SORS"/>
    <s v="CLUB D. PALENTINO PIRAGÜISMO"/>
    <x v="24"/>
    <m/>
  </r>
  <r>
    <n v="210"/>
    <s v="GABRIEL RODRÍGUEZ GONZÁLEZ"/>
    <s v="CLUB D. PALENTINO PIRAGÜISMO"/>
    <x v="4"/>
    <m/>
  </r>
  <r>
    <n v="211"/>
    <s v="DARÍO SALVADOR LÓPEZ"/>
    <s v="CLUB D. PALENTINO PIRAGÜISMO"/>
    <x v="13"/>
    <m/>
  </r>
  <r>
    <n v="212"/>
    <s v="ERIK VILLARUBIA DO NASCIMENTO"/>
    <s v="CLUB D. PALENTINO PIRAGÜISMO"/>
    <x v="13"/>
    <m/>
  </r>
  <r>
    <n v="213"/>
    <s v="THIAGO GUERRERO HUERTA"/>
    <s v="CLUB D. PALENTINO PIRAGÜISMO"/>
    <x v="13"/>
    <m/>
  </r>
  <r>
    <n v="214"/>
    <s v="ALBA GUTIÉRREZ SENDINO"/>
    <s v="CLUB D. PALENTINO PIRAGÜISMO"/>
    <x v="14"/>
    <m/>
  </r>
  <r>
    <n v="215"/>
    <s v="SERGIO MEDINA MERINO - JAIME SANTOS CRIADO SORS"/>
    <s v="CLUB D. PALENTINO PIRAGÜISMO"/>
    <x v="16"/>
    <m/>
  </r>
  <r>
    <n v="216"/>
    <m/>
    <m/>
    <x v="2"/>
    <m/>
  </r>
  <r>
    <n v="217"/>
    <s v="MARCO A. SANTOS GARCÍA"/>
    <s v="CLUB D. FUENTES CARRIONAS"/>
    <x v="15"/>
    <m/>
  </r>
  <r>
    <n v="218"/>
    <m/>
    <m/>
    <x v="2"/>
    <m/>
  </r>
  <r>
    <n v="219"/>
    <s v="Carlos Aparicio Morlanes"/>
    <s v="Club Náutico de Zaragoza"/>
    <x v="9"/>
    <m/>
  </r>
  <r>
    <n v="220"/>
    <s v="Ignacio José Ruiz Iribarne"/>
    <s v="Club Náutico de Zaragoza"/>
    <x v="1"/>
    <m/>
  </r>
  <r>
    <n v="221"/>
    <s v="Diego Soriano"/>
    <s v="Club Náutico de Zaragoza"/>
    <x v="24"/>
    <m/>
  </r>
  <r>
    <n v="222"/>
    <s v="Jose Maria Esteban Celorrio"/>
    <s v="Club Náutico de Zaragoza"/>
    <x v="1"/>
    <m/>
  </r>
  <r>
    <n v="223"/>
    <s v="Fernando Aznar infante"/>
    <s v="Club Náutico de Zaragoza"/>
    <x v="1"/>
    <m/>
  </r>
  <r>
    <n v="224"/>
    <m/>
    <m/>
    <x v="2"/>
    <m/>
  </r>
  <r>
    <n v="225"/>
    <s v="Jorge Laborda Iguaz"/>
    <s v="Club Náutico de Zaragoza"/>
    <x v="24"/>
    <m/>
  </r>
  <r>
    <n v="226"/>
    <s v="Carlos Aparicio Morlanes - Natalia López García"/>
    <s v="Club Náutico de Zaragoza"/>
    <x v="17"/>
    <m/>
  </r>
  <r>
    <n v="227"/>
    <s v="Irene Sánchez Remón - Jorge Laborda Iguaz"/>
    <s v="Club Náutico de Zaragoza"/>
    <x v="17"/>
    <m/>
  </r>
  <r>
    <n v="228"/>
    <m/>
    <m/>
    <x v="2"/>
    <m/>
  </r>
  <r>
    <n v="229"/>
    <s v="HECTOR LOSILLA"/>
    <s v="CD MONKAYAK HIBERUS"/>
    <x v="3"/>
    <m/>
  </r>
  <r>
    <n v="230"/>
    <s v="IVAN ALVAREZ"/>
    <s v="CD MONKAYAK HIBERUS"/>
    <x v="13"/>
    <m/>
  </r>
  <r>
    <n v="231"/>
    <s v="PABLO ECHANIZ"/>
    <s v="CD MONKAYAK HIBERUS"/>
    <x v="8"/>
    <m/>
  </r>
  <r>
    <n v="232"/>
    <s v="SARA ORIGUIEN"/>
    <s v="CD MONKAYAK HIBERUS"/>
    <x v="14"/>
    <m/>
  </r>
  <r>
    <n v="233"/>
    <s v="LUCIA GARCIA VILLAR"/>
    <s v="CD MONKAYAK HIBERUS"/>
    <x v="14"/>
    <m/>
  </r>
  <r>
    <n v="234"/>
    <s v="RUBEN JANEIRO"/>
    <s v="CD MONKAYAK HIBERUS"/>
    <x v="8"/>
    <m/>
  </r>
  <r>
    <n v="235"/>
    <s v="ASIER LOSTAO"/>
    <s v="CD MONKAYAK HIBERUS"/>
    <x v="4"/>
    <m/>
  </r>
  <r>
    <n v="236"/>
    <s v="JORGE ORIGÚEN"/>
    <s v="CD MONKAYAK HIBERUS"/>
    <x v="4"/>
    <m/>
  </r>
  <r>
    <n v="237"/>
    <s v="SAMUEL GRACIA"/>
    <s v="CD MONKAYAK HIBERUS"/>
    <x v="4"/>
    <m/>
  </r>
  <r>
    <n v="238"/>
    <s v="PEDRO GUILLEN"/>
    <s v="CD MONKAYAK HIBERUS"/>
    <x v="4"/>
    <m/>
  </r>
  <r>
    <n v="239"/>
    <s v="MARKEL COTERA"/>
    <s v="CD MONKAYAK HIBERUS"/>
    <x v="26"/>
    <m/>
  </r>
  <r>
    <n v="240"/>
    <s v="SERGIO SANCHEZ"/>
    <s v="CD MONKAYAK HIBERUS"/>
    <x v="24"/>
    <m/>
  </r>
  <r>
    <n v="241"/>
    <s v="LUIS MARTINEZ"/>
    <s v="CD MONKAYAK HIBERUS"/>
    <x v="24"/>
    <m/>
  </r>
  <r>
    <n v="242"/>
    <s v="CARLOS ORIGÜEN"/>
    <s v="CD MONKAYAK HIBERUS"/>
    <x v="9"/>
    <m/>
  </r>
  <r>
    <n v="243"/>
    <s v="PASCUAL LOPEZ"/>
    <s v="CD MONKAYAK HIBERUS"/>
    <x v="1"/>
    <m/>
  </r>
  <r>
    <n v="244"/>
    <s v="SELMA PALACIN"/>
    <s v="CD MONKAYAK HIBERUS"/>
    <x v="30"/>
    <m/>
  </r>
  <r>
    <n v="245"/>
    <s v="CLARA GAUDO"/>
    <s v="CD MONKAYAK HIBERUS"/>
    <x v="31"/>
    <m/>
  </r>
  <r>
    <n v="246"/>
    <s v="JUAN SERRA"/>
    <s v="CD MONKAYAK HIBERUS"/>
    <x v="0"/>
    <m/>
  </r>
  <r>
    <n v="247"/>
    <s v="DANIEL LOPEZ"/>
    <s v="CD MONKAYAK HIBERUS"/>
    <x v="0"/>
    <m/>
  </r>
  <r>
    <n v="248"/>
    <s v="SAMUEL GRACIA -PEDRO GUILLEN"/>
    <s v="CD MONKAYAK HIBERUS"/>
    <x v="27"/>
    <m/>
  </r>
  <r>
    <n v="249"/>
    <s v="MARKEL COTERA- SERGIO SANCHEZ"/>
    <s v="CD MONKAYAK HIBERUS"/>
    <x v="16"/>
    <m/>
  </r>
  <r>
    <n v="250"/>
    <s v="CARLOS ORIGÜEN- SELMA PALACIN"/>
    <s v="CD MONKAYAK HIBERUS"/>
    <x v="17"/>
    <m/>
  </r>
  <r>
    <n v="251"/>
    <s v="LAURA GARCIA -BELEN VILLAR"/>
    <s v="CD MONKAYAK HIBERUS"/>
    <x v="20"/>
    <m/>
  </r>
  <r>
    <n v="252"/>
    <s v="ASIER LOSTAO- JORGE ORIGÚEN"/>
    <s v="CD MONKAYAK HIBERUS"/>
    <x v="16"/>
    <m/>
  </r>
  <r>
    <n v="253"/>
    <m/>
    <m/>
    <x v="2"/>
    <m/>
  </r>
  <r>
    <n v="254"/>
    <s v="Aritz Martiartu Orta"/>
    <s v="Club Natación Pamplona"/>
    <x v="24"/>
    <m/>
  </r>
  <r>
    <n v="255"/>
    <s v="Francesco Urdiroz Agati"/>
    <s v="Club Natación Pamplona"/>
    <x v="24"/>
    <m/>
  </r>
  <r>
    <n v="256"/>
    <s v="Gabriel Malón Garralda"/>
    <s v="Club Natación Pamplona"/>
    <x v="1"/>
    <m/>
  </r>
  <r>
    <n v="257"/>
    <s v="Francesco Urdiroz Agati - Luca Echarri Álvarez"/>
    <s v="Club Natación Pamplona"/>
    <x v="16"/>
    <m/>
  </r>
  <r>
    <n v="258"/>
    <m/>
    <m/>
    <x v="2"/>
    <m/>
  </r>
  <r>
    <n v="259"/>
    <s v="RAFA OCERIN BERAZA"/>
    <s v="PLENTZIA PIRAGUISMO TALDEA"/>
    <x v="15"/>
    <m/>
  </r>
  <r>
    <n v="260"/>
    <m/>
    <m/>
    <x v="2"/>
    <m/>
  </r>
  <r>
    <n v="261"/>
    <s v="Aimar Amundarain Aguirre"/>
    <s v="Zumaiako Urola Itsas Adar"/>
    <x v="24"/>
    <m/>
  </r>
  <r>
    <n v="262"/>
    <s v="Irati Osa Irureta"/>
    <s v="Zumaiako Urola Itsas Adar"/>
    <x v="25"/>
    <m/>
  </r>
  <r>
    <n v="263"/>
    <s v="Aimar Amundarain Aguirre - Irati Osa Irureta"/>
    <s v="Zumaiako Urola Itsas Adar"/>
    <x v="17"/>
    <m/>
  </r>
  <r>
    <n v="264"/>
    <m/>
    <m/>
    <x v="2"/>
    <m/>
  </r>
  <r>
    <n v="265"/>
    <s v="JOSE LUIS GIL RENEDO"/>
    <s v="CLUB PIRAGÜISMO TUDELA DE DUERO"/>
    <x v="15"/>
    <m/>
  </r>
  <r>
    <n v="266"/>
    <s v="ENRIQUE TORRES PEDRIZA"/>
    <s v="CLUB PIRAGÜISMO TUDELA DE DUERO"/>
    <x v="15"/>
    <m/>
  </r>
  <r>
    <n v="267"/>
    <s v="JOSE LUIS GIL RENEDO - ENRIQUE TORRES PEDRIZA"/>
    <s v="CLUB PIRAGÜISMO TUDELA DE DUERO"/>
    <x v="18"/>
    <m/>
  </r>
  <r>
    <n v="268"/>
    <m/>
    <m/>
    <x v="2"/>
    <m/>
  </r>
  <r>
    <n v="269"/>
    <s v="David Machado Herrezuelo"/>
    <s v="Los Cuervos de Pravia"/>
    <x v="9"/>
    <m/>
  </r>
  <r>
    <n v="270"/>
    <s v="David Machado Herrezuelo - Marco A. Santos García"/>
    <s v="Embarcacion combinada"/>
    <x v="18"/>
    <m/>
  </r>
  <r>
    <n v="271"/>
    <m/>
    <m/>
    <x v="2"/>
    <m/>
  </r>
  <r>
    <n v="272"/>
    <s v="Pablo Zamora Bustamante"/>
    <s v="Club Piragüismo Las Grajas"/>
    <x v="24"/>
    <m/>
  </r>
  <r>
    <n v="273"/>
    <s v="Pablo Zamora Bustamante - Víctor Bobillo de la Nava"/>
    <s v="Embarcacion combinada"/>
    <x v="18"/>
    <m/>
  </r>
  <r>
    <n v="274"/>
    <m/>
    <m/>
    <x v="2"/>
    <m/>
  </r>
  <r>
    <n v="275"/>
    <m/>
    <m/>
    <x v="2"/>
    <m/>
  </r>
  <r>
    <n v="276"/>
    <m/>
    <m/>
    <x v="2"/>
    <m/>
  </r>
  <r>
    <n v="277"/>
    <m/>
    <m/>
    <x v="2"/>
    <m/>
  </r>
  <r>
    <n v="278"/>
    <m/>
    <m/>
    <x v="2"/>
    <m/>
  </r>
  <r>
    <n v="279"/>
    <m/>
    <m/>
    <x v="2"/>
    <m/>
  </r>
  <r>
    <n v="280"/>
    <m/>
    <m/>
    <x v="2"/>
    <m/>
  </r>
  <r>
    <n v="281"/>
    <m/>
    <m/>
    <x v="2"/>
    <m/>
  </r>
  <r>
    <n v="282"/>
    <m/>
    <m/>
    <x v="2"/>
    <m/>
  </r>
  <r>
    <n v="283"/>
    <m/>
    <m/>
    <x v="2"/>
    <m/>
  </r>
  <r>
    <n v="284"/>
    <m/>
    <m/>
    <x v="2"/>
    <m/>
  </r>
  <r>
    <n v="285"/>
    <m/>
    <m/>
    <x v="2"/>
    <m/>
  </r>
  <r>
    <n v="286"/>
    <m/>
    <m/>
    <x v="2"/>
    <m/>
  </r>
  <r>
    <n v="287"/>
    <m/>
    <m/>
    <x v="2"/>
    <m/>
  </r>
  <r>
    <n v="288"/>
    <m/>
    <m/>
    <x v="2"/>
    <m/>
  </r>
  <r>
    <n v="289"/>
    <m/>
    <m/>
    <x v="2"/>
    <m/>
  </r>
  <r>
    <n v="290"/>
    <m/>
    <m/>
    <x v="2"/>
    <m/>
  </r>
  <r>
    <n v="291"/>
    <m/>
    <m/>
    <x v="2"/>
    <m/>
  </r>
  <r>
    <n v="292"/>
    <m/>
    <m/>
    <x v="2"/>
    <m/>
  </r>
  <r>
    <n v="293"/>
    <m/>
    <m/>
    <x v="2"/>
    <m/>
  </r>
  <r>
    <n v="294"/>
    <m/>
    <m/>
    <x v="2"/>
    <m/>
  </r>
  <r>
    <n v="295"/>
    <m/>
    <m/>
    <x v="2"/>
    <m/>
  </r>
  <r>
    <n v="296"/>
    <m/>
    <m/>
    <x v="2"/>
    <m/>
  </r>
  <r>
    <n v="297"/>
    <m/>
    <m/>
    <x v="2"/>
    <m/>
  </r>
  <r>
    <n v="298"/>
    <m/>
    <m/>
    <x v="2"/>
    <m/>
  </r>
  <r>
    <n v="299"/>
    <m/>
    <m/>
    <x v="2"/>
    <m/>
  </r>
  <r>
    <n v="300"/>
    <m/>
    <m/>
    <x v="2"/>
    <m/>
  </r>
  <r>
    <n v="301"/>
    <m/>
    <m/>
    <x v="2"/>
    <m/>
  </r>
  <r>
    <n v="302"/>
    <m/>
    <m/>
    <x v="2"/>
    <m/>
  </r>
  <r>
    <n v="303"/>
    <m/>
    <m/>
    <x v="2"/>
    <m/>
  </r>
  <r>
    <n v="304"/>
    <m/>
    <m/>
    <x v="2"/>
    <m/>
  </r>
  <r>
    <n v="305"/>
    <m/>
    <m/>
    <x v="2"/>
    <m/>
  </r>
  <r>
    <n v="306"/>
    <m/>
    <m/>
    <x v="2"/>
    <m/>
  </r>
  <r>
    <n v="307"/>
    <m/>
    <m/>
    <x v="2"/>
    <m/>
  </r>
  <r>
    <n v="308"/>
    <m/>
    <m/>
    <x v="2"/>
    <m/>
  </r>
  <r>
    <n v="309"/>
    <m/>
    <m/>
    <x v="2"/>
    <m/>
  </r>
  <r>
    <n v="310"/>
    <m/>
    <m/>
    <x v="2"/>
    <m/>
  </r>
  <r>
    <n v="311"/>
    <m/>
    <m/>
    <x v="2"/>
    <m/>
  </r>
  <r>
    <n v="312"/>
    <m/>
    <m/>
    <x v="2"/>
    <m/>
  </r>
  <r>
    <n v="313"/>
    <m/>
    <m/>
    <x v="2"/>
    <m/>
  </r>
  <r>
    <n v="314"/>
    <m/>
    <m/>
    <x v="2"/>
    <m/>
  </r>
  <r>
    <n v="315"/>
    <m/>
    <m/>
    <x v="2"/>
    <m/>
  </r>
  <r>
    <n v="316"/>
    <m/>
    <m/>
    <x v="2"/>
    <m/>
  </r>
  <r>
    <n v="317"/>
    <m/>
    <m/>
    <x v="2"/>
    <m/>
  </r>
  <r>
    <n v="318"/>
    <m/>
    <m/>
    <x v="2"/>
    <m/>
  </r>
  <r>
    <n v="319"/>
    <m/>
    <m/>
    <x v="2"/>
    <m/>
  </r>
  <r>
    <n v="320"/>
    <m/>
    <m/>
    <x v="2"/>
    <m/>
  </r>
  <r>
    <n v="321"/>
    <m/>
    <m/>
    <x v="2"/>
    <m/>
  </r>
  <r>
    <n v="322"/>
    <m/>
    <m/>
    <x v="2"/>
    <m/>
  </r>
  <r>
    <n v="323"/>
    <m/>
    <m/>
    <x v="2"/>
    <m/>
  </r>
  <r>
    <n v="324"/>
    <m/>
    <m/>
    <x v="2"/>
    <m/>
  </r>
  <r>
    <n v="325"/>
    <m/>
    <m/>
    <x v="2"/>
    <m/>
  </r>
  <r>
    <n v="326"/>
    <m/>
    <m/>
    <x v="2"/>
    <m/>
  </r>
  <r>
    <n v="327"/>
    <m/>
    <m/>
    <x v="2"/>
    <m/>
  </r>
  <r>
    <n v="328"/>
    <m/>
    <m/>
    <x v="2"/>
    <m/>
  </r>
  <r>
    <n v="329"/>
    <m/>
    <m/>
    <x v="2"/>
    <m/>
  </r>
  <r>
    <n v="330"/>
    <m/>
    <m/>
    <x v="2"/>
    <m/>
  </r>
  <r>
    <n v="331"/>
    <m/>
    <m/>
    <x v="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9E6ED0-235E-4B64-9B10-ECEC1662B482}" name="Tabla dinámica1" cacheId="0" dataOnRows="1" applyNumberFormats="0" applyBorderFormats="0" applyFontFormats="0" applyPatternFormats="0" applyAlignmentFormats="0" applyWidthHeightFormats="1" dataCaption="Datos" updatedVersion="8" minRefreshableVersion="3" showMemberPropertyTips="0" useAutoFormatting="1" itemPrintTitles="1" createdVersion="8" indent="0" compact="0" compactData="0" gridDropZones="1">
  <location ref="A3:B36" firstHeaderRow="2" firstDataRow="2" firstDataCol="1"/>
  <pivotFields count="5">
    <pivotField dataField="1"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>
      <items count="39">
        <item x="3"/>
        <item x="12"/>
        <item x="4"/>
        <item x="13"/>
        <item x="26"/>
        <item x="27"/>
        <item x="0"/>
        <item x="8"/>
        <item x="24"/>
        <item x="16"/>
        <item m="1" x="33"/>
        <item m="1" x="32"/>
        <item m="1" x="35"/>
        <item x="18"/>
        <item x="11"/>
        <item x="10"/>
        <item x="6"/>
        <item x="14"/>
        <item x="17"/>
        <item x="5"/>
        <item x="31"/>
        <item x="25"/>
        <item x="19"/>
        <item m="1" x="36"/>
        <item m="1" x="34"/>
        <item h="1" x="2"/>
        <item x="28"/>
        <item x="20"/>
        <item m="1" x="37"/>
        <item x="1"/>
        <item x="7"/>
        <item x="9"/>
        <item x="15"/>
        <item x="21"/>
        <item x="22"/>
        <item x="23"/>
        <item x="29"/>
        <item x="30"/>
        <item t="default"/>
      </items>
    </pivotField>
    <pivotField compact="0" outline="0" subtotalTop="0" showAll="0" includeNewItemsInFilter="1"/>
  </pivotFields>
  <rowFields count="1">
    <field x="3"/>
  </rowFields>
  <rowItems count="3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6"/>
    </i>
    <i>
      <x v="27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 t="grand">
      <x/>
    </i>
  </rowItems>
  <colItems count="1">
    <i/>
  </colItems>
  <dataFields count="1">
    <dataField name="Cuenta de DORSAL" fld="0" subtotal="count" baseField="0" baseItem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ABE66AC-0373-454A-BDB9-811F3A720302}" name="T_DORSALES" displayName="T_DORSALES" ref="B5:F333" totalsRowShown="0" tableBorderDxfId="173">
  <autoFilter ref="B5:F333" xr:uid="{00000000-0009-0000-0000-000000000000}">
    <filterColumn colId="3">
      <filters>
        <filter val="HSK2"/>
      </filters>
    </filterColumn>
  </autoFilter>
  <tableColumns count="5">
    <tableColumn id="1" xr3:uid="{D8946D64-C807-421C-B525-A47255E06C94}" name="DORSAL" dataDxfId="172"/>
    <tableColumn id="2" xr3:uid="{ED5B24FA-5672-4DE1-A19B-A9EEEB2E2087}" name="NOMBRE" dataDxfId="171"/>
    <tableColumn id="3" xr3:uid="{E5E8B247-E324-4026-B8EE-6DA40214C016}" name="CLUB" dataDxfId="170"/>
    <tableColumn id="4" xr3:uid="{8E7B698C-27E9-4FB9-978D-7C804382DF7F}" name="CATEGORÍA" dataDxfId="169"/>
    <tableColumn id="5" xr3:uid="{C73EEB82-3B67-453A-B63E-C010E5A05AA7}" name="SALIDA" dataDxfId="168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EDAED-DD1A-44FD-BC70-84296725E1D5}">
  <sheetPr>
    <pageSetUpPr fitToPage="1"/>
  </sheetPr>
  <dimension ref="B1:J92"/>
  <sheetViews>
    <sheetView tabSelected="1" topLeftCell="A6" zoomScale="70" zoomScaleNormal="70" workbookViewId="0">
      <selection activeCell="J17" sqref="J16:J17"/>
    </sheetView>
  </sheetViews>
  <sheetFormatPr baseColWidth="10" defaultColWidth="11.44140625" defaultRowHeight="19.8" x14ac:dyDescent="0.3"/>
  <cols>
    <col min="1" max="1" width="4.5546875" style="103" customWidth="1"/>
    <col min="2" max="2" width="3.77734375" style="99" customWidth="1"/>
    <col min="3" max="3" width="14.109375" style="109" customWidth="1"/>
    <col min="4" max="4" width="78.21875" style="99" customWidth="1"/>
    <col min="5" max="5" width="3.77734375" style="99" customWidth="1"/>
    <col min="6" max="6" width="4" style="103" customWidth="1"/>
    <col min="7" max="7" width="4.109375" style="103" customWidth="1"/>
    <col min="8" max="16384" width="11.44140625" style="103"/>
  </cols>
  <sheetData>
    <row r="1" spans="2:10" x14ac:dyDescent="0.3">
      <c r="C1" s="100"/>
      <c r="D1" s="100"/>
      <c r="E1" s="100"/>
      <c r="F1" s="101"/>
      <c r="G1" s="101"/>
      <c r="H1" s="101"/>
      <c r="I1" s="102"/>
      <c r="J1" s="102"/>
    </row>
    <row r="2" spans="2:10" ht="22.2" x14ac:dyDescent="0.35">
      <c r="B2" s="237" t="str">
        <f>ENTREPUENTES!B2</f>
        <v>X Regata Entrepuentes - ENHOL Ebrokayak - Tudela</v>
      </c>
      <c r="C2" s="237"/>
      <c r="D2" s="237"/>
      <c r="E2" s="237"/>
      <c r="F2" s="237"/>
      <c r="G2" s="237"/>
      <c r="H2" s="101"/>
      <c r="I2" s="101"/>
      <c r="J2" s="101"/>
    </row>
    <row r="3" spans="2:10" ht="22.2" x14ac:dyDescent="0.35">
      <c r="B3" s="237" t="str">
        <f>ENTREPUENTES!B3</f>
        <v>Lugar, fecha y hora:  Río Ebro, 20/09/2026</v>
      </c>
      <c r="C3" s="237"/>
      <c r="D3" s="237"/>
      <c r="E3" s="237"/>
      <c r="F3" s="237"/>
      <c r="G3" s="105"/>
      <c r="H3" s="106"/>
      <c r="I3" s="106"/>
      <c r="J3" s="106"/>
    </row>
    <row r="4" spans="2:10" ht="22.2" x14ac:dyDescent="0.35">
      <c r="B4" s="231" t="str">
        <f>ENTREPUENTES!B4</f>
        <v>Organiza: ENHOL-Ebrokayak - Federación Navarra de Piragüismo</v>
      </c>
      <c r="C4" s="231"/>
      <c r="D4" s="231"/>
      <c r="E4" s="231"/>
      <c r="F4" s="231"/>
      <c r="G4" s="107"/>
      <c r="H4" s="106"/>
      <c r="I4" s="106"/>
      <c r="J4" s="106"/>
    </row>
    <row r="5" spans="2:10" ht="20.399999999999999" thickBot="1" x14ac:dyDescent="0.35">
      <c r="B5" s="108"/>
    </row>
    <row r="6" spans="2:10" ht="20.399999999999999" thickBot="1" x14ac:dyDescent="0.35">
      <c r="B6" s="108"/>
      <c r="C6" s="239" t="s">
        <v>21</v>
      </c>
      <c r="D6" s="240"/>
      <c r="E6" s="108"/>
    </row>
    <row r="7" spans="2:10" ht="20.399999999999999" thickBot="1" x14ac:dyDescent="0.35">
      <c r="B7" s="108"/>
      <c r="C7" s="110" t="s">
        <v>20</v>
      </c>
      <c r="D7" s="111" t="s">
        <v>1</v>
      </c>
      <c r="E7" s="108"/>
    </row>
    <row r="8" spans="2:10" x14ac:dyDescent="0.3">
      <c r="B8" s="108"/>
      <c r="C8" s="112">
        <f>SUMIF(ENTREPUENTES!E$8:E$336,D8,ENTREPUENTES!B$8:B$336)</f>
        <v>488</v>
      </c>
      <c r="D8" s="113" t="s">
        <v>202</v>
      </c>
      <c r="E8" s="108"/>
    </row>
    <row r="9" spans="2:10" x14ac:dyDescent="0.3">
      <c r="B9" s="108"/>
      <c r="C9" s="112">
        <f>SUMIF(ENTREPUENTES!E$8:E$336,D9,ENTREPUENTES!B$8:B$336)</f>
        <v>632</v>
      </c>
      <c r="D9" s="117" t="s">
        <v>350</v>
      </c>
      <c r="E9" s="108"/>
    </row>
    <row r="10" spans="2:10" x14ac:dyDescent="0.3">
      <c r="B10" s="108"/>
      <c r="C10" s="112">
        <f>SUMIF(ENTREPUENTES!E$8:E$336,D10,ENTREPUENTES!B$8:B$336)</f>
        <v>29</v>
      </c>
      <c r="D10" s="114" t="s">
        <v>382</v>
      </c>
      <c r="E10" s="108"/>
    </row>
    <row r="11" spans="2:10" x14ac:dyDescent="0.3">
      <c r="B11" s="108"/>
      <c r="C11" s="112">
        <f>SUMIF(ENTREPUENTES!E$8:E$336,D11,ENTREPUENTES!B$8:B$336)</f>
        <v>176</v>
      </c>
      <c r="D11" s="114" t="s">
        <v>373</v>
      </c>
      <c r="E11" s="108"/>
    </row>
    <row r="12" spans="2:10" x14ac:dyDescent="0.3">
      <c r="B12" s="108"/>
      <c r="C12" s="112">
        <f>SUMIF(ENTREPUENTES!E$8:E$336,D12,ENTREPUENTES!B$8:B$336)</f>
        <v>800</v>
      </c>
      <c r="D12" s="115" t="s">
        <v>218</v>
      </c>
      <c r="E12" s="108"/>
    </row>
    <row r="13" spans="2:10" x14ac:dyDescent="0.3">
      <c r="B13" s="108"/>
      <c r="C13" s="112">
        <f>SUMIF(ENTREPUENTES!E$8:E$336,D13,ENTREPUENTES!B$8:B$336)</f>
        <v>966</v>
      </c>
      <c r="D13" s="114" t="s">
        <v>240</v>
      </c>
      <c r="E13" s="108"/>
    </row>
    <row r="14" spans="2:10" x14ac:dyDescent="0.3">
      <c r="B14" s="108"/>
      <c r="C14" s="112">
        <f>SUMIF(ENTREPUENTES!E$8:E$336,D14,ENTREPUENTES!B$8:B$336)</f>
        <v>105</v>
      </c>
      <c r="D14" s="114" t="s">
        <v>171</v>
      </c>
      <c r="E14" s="108"/>
    </row>
    <row r="15" spans="2:10" x14ac:dyDescent="0.3">
      <c r="B15" s="108"/>
      <c r="C15" s="112">
        <f>SUMIF(ENTREPUENTES!E$8:E$336,D15,ENTREPUENTES!B$8:B$336)</f>
        <v>140</v>
      </c>
      <c r="D15" s="114" t="s">
        <v>384</v>
      </c>
      <c r="E15" s="108"/>
    </row>
    <row r="16" spans="2:10" x14ac:dyDescent="0.3">
      <c r="B16" s="108"/>
      <c r="C16" s="112">
        <f>SUMIF(ENTREPUENTES!E$8:E$336,D16,ENTREPUENTES!B$8:B$336)</f>
        <v>502</v>
      </c>
      <c r="D16" s="116" t="s">
        <v>284</v>
      </c>
      <c r="E16" s="108"/>
    </row>
    <row r="17" spans="2:5" x14ac:dyDescent="0.3">
      <c r="B17" s="108"/>
      <c r="C17" s="112">
        <f>SUMIF(ENTREPUENTES!E$8:E$336,D17,ENTREPUENTES!B$8:B$336)</f>
        <v>181</v>
      </c>
      <c r="D17" s="114" t="s">
        <v>308</v>
      </c>
      <c r="E17" s="108"/>
    </row>
    <row r="18" spans="2:5" x14ac:dyDescent="0.3">
      <c r="B18" s="108"/>
      <c r="C18" s="112">
        <f>SUMIF(ENTREPUENTES!E$8:E$336,D18,ENTREPUENTES!B$8:B$336)</f>
        <v>29</v>
      </c>
      <c r="D18" s="114" t="s">
        <v>433</v>
      </c>
      <c r="E18" s="108"/>
    </row>
    <row r="19" spans="2:5" x14ac:dyDescent="0.3">
      <c r="B19" s="108"/>
      <c r="C19" s="112">
        <f>SUMIF(ENTREPUENTES!E$8:E$336,D19,ENTREPUENTES!B$8:B$336)</f>
        <v>268</v>
      </c>
      <c r="D19" s="114" t="s">
        <v>313</v>
      </c>
      <c r="E19" s="108"/>
    </row>
    <row r="20" spans="2:5" x14ac:dyDescent="0.3">
      <c r="B20" s="108"/>
      <c r="C20" s="112">
        <f>SUMIF(ENTREPUENTES!E$8:E$336,D20,ENTREPUENTES!B$8:B$336)</f>
        <v>46</v>
      </c>
      <c r="D20" s="115" t="s">
        <v>426</v>
      </c>
      <c r="E20" s="108"/>
    </row>
    <row r="21" spans="2:5" x14ac:dyDescent="0.3">
      <c r="B21" s="108"/>
      <c r="C21" s="112">
        <f>SUMIF(ENTREPUENTES!E$8:E$336,D21,ENTREPUENTES!B$8:B$336)</f>
        <v>33</v>
      </c>
      <c r="D21" s="114" t="s">
        <v>429</v>
      </c>
      <c r="E21" s="108"/>
    </row>
    <row r="22" spans="2:5" x14ac:dyDescent="0.3">
      <c r="B22" s="108"/>
      <c r="C22" s="112">
        <f>SUMIF(ENTREPUENTES!E$8:E$336,D22,ENTREPUENTES!B$8:B$336)</f>
        <v>46</v>
      </c>
      <c r="D22" s="115" t="s">
        <v>200</v>
      </c>
      <c r="E22" s="108"/>
    </row>
    <row r="23" spans="2:5" x14ac:dyDescent="0.3">
      <c r="B23" s="108"/>
      <c r="C23" s="112">
        <f>SUMIF(ENTREPUENTES!E$8:E$336,D23,ENTREPUENTES!B$8:B$336)</f>
        <v>23</v>
      </c>
      <c r="D23" s="113" t="s">
        <v>420</v>
      </c>
      <c r="E23" s="108"/>
    </row>
    <row r="24" spans="2:5" x14ac:dyDescent="0.3">
      <c r="B24" s="108"/>
      <c r="C24" s="112">
        <f>SUMIF(ENTREPUENTES!E$8:E$336,D24,ENTREPUENTES!B$8:B$336)</f>
        <v>459</v>
      </c>
      <c r="D24" s="114" t="s">
        <v>321</v>
      </c>
      <c r="E24" s="108"/>
    </row>
    <row r="25" spans="2:5" x14ac:dyDescent="0.3">
      <c r="B25" s="108"/>
      <c r="C25" s="112">
        <f ca="1">SUMIF(ENTREPUENTES!E$8:E$3404,D25,ENTREPUENTES!B$8:B$336)</f>
        <v>0</v>
      </c>
      <c r="D25" s="114" t="s">
        <v>109</v>
      </c>
      <c r="E25" s="108"/>
    </row>
    <row r="26" spans="2:5" x14ac:dyDescent="0.3">
      <c r="B26" s="108"/>
      <c r="C26" s="112">
        <f>SUMIF(ENTREPUENTES!E$8:E$336,D26,ENTREPUENTES!B$8:B$336)</f>
        <v>89</v>
      </c>
      <c r="D26" s="114" t="s">
        <v>422</v>
      </c>
      <c r="E26" s="108"/>
    </row>
    <row r="27" spans="2:5" x14ac:dyDescent="0.3">
      <c r="B27" s="108"/>
      <c r="C27" s="112">
        <f>SUMIF(ENTREPUENTES!E$8:E$293,D27,ENTREPUENTES!B$8:B$293)</f>
        <v>0</v>
      </c>
      <c r="D27" s="114"/>
      <c r="E27" s="108"/>
    </row>
    <row r="28" spans="2:5" x14ac:dyDescent="0.3">
      <c r="B28" s="108"/>
      <c r="C28" s="112">
        <f>SUMIF(ENTREPUENTES!E$8:E$293,D28,ENTREPUENTES!B$8:B$293)</f>
        <v>0</v>
      </c>
      <c r="D28" s="114"/>
      <c r="E28" s="108"/>
    </row>
    <row r="29" spans="2:5" x14ac:dyDescent="0.3">
      <c r="B29" s="108"/>
      <c r="C29" s="112">
        <f>SUMIF(ENTREPUENTES!E$8:E$293,D29,ENTREPUENTES!B$8:B$293)</f>
        <v>0</v>
      </c>
      <c r="D29" s="117"/>
      <c r="E29" s="108"/>
    </row>
    <row r="30" spans="2:5" x14ac:dyDescent="0.3">
      <c r="B30" s="108"/>
      <c r="C30" s="112">
        <f>SUMIF(ENTREPUENTES!E$8:E$293,D30,ENTREPUENTES!B$8:B$293)</f>
        <v>0</v>
      </c>
      <c r="D30" s="118"/>
      <c r="E30" s="108"/>
    </row>
    <row r="31" spans="2:5" x14ac:dyDescent="0.3">
      <c r="B31" s="108"/>
      <c r="C31" s="112">
        <f>SUMIF(ENTREPUENTES!E$8:E$293,D31,ENTREPUENTES!B$8:B$293)</f>
        <v>0</v>
      </c>
      <c r="D31" s="117"/>
      <c r="E31" s="108"/>
    </row>
    <row r="32" spans="2:5" ht="20.399999999999999" thickBot="1" x14ac:dyDescent="0.35">
      <c r="B32" s="108"/>
      <c r="C32" s="112">
        <f>SUMIF(ENTREPUENTES!E$8:E$293,D32,ENTREPUENTES!B$8:B$293)</f>
        <v>0</v>
      </c>
      <c r="D32" s="119"/>
      <c r="E32" s="108"/>
    </row>
    <row r="33" spans="2:5" x14ac:dyDescent="0.3">
      <c r="B33" s="108"/>
      <c r="C33" s="120"/>
      <c r="D33" s="108"/>
      <c r="E33" s="108"/>
    </row>
    <row r="34" spans="2:5" x14ac:dyDescent="0.3">
      <c r="B34" s="108"/>
      <c r="C34" s="238"/>
      <c r="D34" s="238"/>
      <c r="E34" s="108"/>
    </row>
    <row r="35" spans="2:5" x14ac:dyDescent="0.3">
      <c r="B35" s="108"/>
      <c r="C35" s="122"/>
      <c r="D35" s="121"/>
      <c r="E35" s="108"/>
    </row>
    <row r="36" spans="2:5" x14ac:dyDescent="0.3">
      <c r="B36" s="108"/>
      <c r="C36" s="120"/>
      <c r="D36" s="108"/>
      <c r="E36" s="108"/>
    </row>
    <row r="37" spans="2:5" x14ac:dyDescent="0.3">
      <c r="B37" s="108"/>
      <c r="C37" s="120"/>
      <c r="D37" s="108"/>
      <c r="E37" s="108"/>
    </row>
    <row r="38" spans="2:5" x14ac:dyDescent="0.3">
      <c r="B38" s="108"/>
      <c r="C38" s="120"/>
      <c r="D38" s="108"/>
      <c r="E38" s="108"/>
    </row>
    <row r="39" spans="2:5" x14ac:dyDescent="0.3">
      <c r="B39" s="108"/>
      <c r="C39" s="120"/>
      <c r="D39" s="108"/>
      <c r="E39" s="108"/>
    </row>
    <row r="40" spans="2:5" x14ac:dyDescent="0.3">
      <c r="B40" s="108"/>
      <c r="C40" s="120"/>
      <c r="D40" s="108"/>
      <c r="E40" s="108"/>
    </row>
    <row r="41" spans="2:5" x14ac:dyDescent="0.3">
      <c r="B41" s="108"/>
      <c r="C41" s="120"/>
      <c r="D41" s="108"/>
      <c r="E41" s="108"/>
    </row>
    <row r="42" spans="2:5" x14ac:dyDescent="0.3">
      <c r="B42" s="108"/>
      <c r="C42" s="120"/>
      <c r="D42" s="108"/>
      <c r="E42" s="108"/>
    </row>
    <row r="43" spans="2:5" x14ac:dyDescent="0.3">
      <c r="B43" s="108"/>
      <c r="C43" s="120"/>
      <c r="D43" s="108"/>
      <c r="E43" s="108"/>
    </row>
    <row r="44" spans="2:5" x14ac:dyDescent="0.3">
      <c r="B44" s="108"/>
      <c r="C44" s="120"/>
      <c r="D44" s="108"/>
      <c r="E44" s="108"/>
    </row>
    <row r="45" spans="2:5" x14ac:dyDescent="0.3">
      <c r="B45" s="108"/>
      <c r="C45" s="120"/>
      <c r="D45" s="108"/>
      <c r="E45" s="108"/>
    </row>
    <row r="46" spans="2:5" x14ac:dyDescent="0.3">
      <c r="B46" s="108"/>
      <c r="C46" s="120"/>
      <c r="D46" s="108"/>
      <c r="E46" s="108"/>
    </row>
    <row r="47" spans="2:5" x14ac:dyDescent="0.3">
      <c r="B47" s="108"/>
      <c r="C47" s="120"/>
      <c r="D47" s="108"/>
      <c r="E47" s="108"/>
    </row>
    <row r="48" spans="2:5" x14ac:dyDescent="0.3">
      <c r="B48" s="108"/>
      <c r="C48" s="120"/>
      <c r="D48" s="108"/>
      <c r="E48" s="108"/>
    </row>
    <row r="49" spans="2:5" x14ac:dyDescent="0.3">
      <c r="B49" s="108"/>
      <c r="C49" s="120"/>
      <c r="D49" s="108"/>
      <c r="E49" s="108"/>
    </row>
    <row r="50" spans="2:5" x14ac:dyDescent="0.3">
      <c r="B50" s="108"/>
      <c r="C50" s="120"/>
      <c r="D50" s="108"/>
      <c r="E50" s="108"/>
    </row>
    <row r="51" spans="2:5" x14ac:dyDescent="0.3">
      <c r="B51" s="108"/>
      <c r="C51" s="120"/>
      <c r="D51" s="108"/>
      <c r="E51" s="108"/>
    </row>
    <row r="52" spans="2:5" x14ac:dyDescent="0.3">
      <c r="B52" s="108"/>
      <c r="C52" s="120"/>
      <c r="D52" s="108"/>
      <c r="E52" s="108"/>
    </row>
    <row r="53" spans="2:5" x14ac:dyDescent="0.3">
      <c r="B53" s="108"/>
      <c r="C53" s="120"/>
      <c r="D53" s="108"/>
      <c r="E53" s="108"/>
    </row>
    <row r="54" spans="2:5" x14ac:dyDescent="0.3">
      <c r="B54" s="108"/>
      <c r="C54" s="120"/>
      <c r="D54" s="108"/>
      <c r="E54" s="108"/>
    </row>
    <row r="55" spans="2:5" x14ac:dyDescent="0.3">
      <c r="B55" s="108"/>
      <c r="C55" s="120"/>
      <c r="D55" s="108"/>
      <c r="E55" s="108"/>
    </row>
    <row r="56" spans="2:5" x14ac:dyDescent="0.3">
      <c r="B56" s="108"/>
      <c r="C56" s="120"/>
      <c r="D56" s="108"/>
      <c r="E56" s="108"/>
    </row>
    <row r="57" spans="2:5" x14ac:dyDescent="0.3">
      <c r="B57" s="108"/>
      <c r="C57" s="120"/>
      <c r="D57" s="108"/>
      <c r="E57" s="108"/>
    </row>
    <row r="58" spans="2:5" x14ac:dyDescent="0.3">
      <c r="B58" s="108"/>
      <c r="C58" s="238"/>
      <c r="D58" s="238"/>
      <c r="E58" s="108"/>
    </row>
    <row r="59" spans="2:5" x14ac:dyDescent="0.3">
      <c r="B59" s="108"/>
      <c r="C59" s="122"/>
      <c r="D59" s="121"/>
      <c r="E59" s="108"/>
    </row>
    <row r="60" spans="2:5" x14ac:dyDescent="0.3">
      <c r="B60" s="108"/>
      <c r="C60" s="120"/>
      <c r="D60" s="108"/>
      <c r="E60" s="108"/>
    </row>
    <row r="61" spans="2:5" x14ac:dyDescent="0.3">
      <c r="B61" s="108"/>
      <c r="C61" s="120"/>
      <c r="D61" s="108"/>
      <c r="E61" s="108"/>
    </row>
    <row r="62" spans="2:5" x14ac:dyDescent="0.3">
      <c r="B62" s="108"/>
      <c r="C62" s="120"/>
      <c r="D62" s="108"/>
      <c r="E62" s="108"/>
    </row>
    <row r="63" spans="2:5" x14ac:dyDescent="0.3">
      <c r="B63" s="108"/>
      <c r="C63" s="120"/>
      <c r="D63" s="108"/>
      <c r="E63" s="108"/>
    </row>
    <row r="64" spans="2:5" x14ac:dyDescent="0.3">
      <c r="B64" s="108"/>
      <c r="C64" s="120"/>
      <c r="D64" s="108"/>
      <c r="E64" s="108"/>
    </row>
    <row r="65" spans="2:5" x14ac:dyDescent="0.3">
      <c r="B65" s="108"/>
      <c r="C65" s="120"/>
      <c r="D65" s="108"/>
      <c r="E65" s="108"/>
    </row>
    <row r="66" spans="2:5" x14ac:dyDescent="0.3">
      <c r="B66" s="108"/>
      <c r="C66" s="120"/>
      <c r="D66" s="108"/>
      <c r="E66" s="108"/>
    </row>
    <row r="67" spans="2:5" x14ac:dyDescent="0.3">
      <c r="B67" s="108"/>
      <c r="C67" s="120"/>
      <c r="D67" s="108"/>
      <c r="E67" s="108"/>
    </row>
    <row r="68" spans="2:5" x14ac:dyDescent="0.3">
      <c r="B68" s="108"/>
      <c r="C68" s="120"/>
      <c r="D68" s="108"/>
      <c r="E68" s="108"/>
    </row>
    <row r="69" spans="2:5" x14ac:dyDescent="0.3">
      <c r="B69" s="108"/>
      <c r="C69" s="120"/>
      <c r="D69" s="108"/>
      <c r="E69" s="108"/>
    </row>
    <row r="70" spans="2:5" x14ac:dyDescent="0.3">
      <c r="B70" s="108"/>
      <c r="C70" s="120"/>
      <c r="D70" s="108"/>
      <c r="E70" s="108"/>
    </row>
    <row r="71" spans="2:5" x14ac:dyDescent="0.3">
      <c r="B71" s="108"/>
      <c r="C71" s="120"/>
      <c r="D71" s="108"/>
      <c r="E71" s="108"/>
    </row>
    <row r="72" spans="2:5" x14ac:dyDescent="0.3">
      <c r="B72" s="108"/>
      <c r="C72" s="120"/>
      <c r="D72" s="108"/>
      <c r="E72" s="108"/>
    </row>
    <row r="73" spans="2:5" x14ac:dyDescent="0.3">
      <c r="B73" s="108"/>
      <c r="C73" s="120"/>
      <c r="D73" s="108"/>
      <c r="E73" s="108"/>
    </row>
    <row r="74" spans="2:5" x14ac:dyDescent="0.3">
      <c r="B74" s="108"/>
      <c r="C74" s="120"/>
      <c r="D74" s="108"/>
      <c r="E74" s="108"/>
    </row>
    <row r="75" spans="2:5" x14ac:dyDescent="0.3">
      <c r="B75" s="108"/>
      <c r="C75" s="120"/>
      <c r="D75" s="108"/>
      <c r="E75" s="108"/>
    </row>
    <row r="76" spans="2:5" x14ac:dyDescent="0.3">
      <c r="B76" s="108"/>
      <c r="C76" s="120"/>
      <c r="D76" s="108"/>
      <c r="E76" s="108"/>
    </row>
    <row r="77" spans="2:5" x14ac:dyDescent="0.3">
      <c r="B77" s="108"/>
      <c r="C77" s="120"/>
      <c r="D77" s="108"/>
      <c r="E77" s="108"/>
    </row>
    <row r="78" spans="2:5" x14ac:dyDescent="0.3">
      <c r="B78" s="108"/>
      <c r="C78" s="120"/>
      <c r="D78" s="108"/>
      <c r="E78" s="108"/>
    </row>
    <row r="79" spans="2:5" x14ac:dyDescent="0.3">
      <c r="B79" s="108"/>
      <c r="C79" s="120"/>
      <c r="D79" s="108"/>
      <c r="E79" s="108"/>
    </row>
    <row r="80" spans="2:5" x14ac:dyDescent="0.3">
      <c r="B80" s="108"/>
      <c r="C80" s="120"/>
      <c r="D80" s="108"/>
      <c r="E80" s="108"/>
    </row>
    <row r="81" spans="2:5" x14ac:dyDescent="0.3">
      <c r="B81" s="108"/>
      <c r="C81" s="120"/>
      <c r="D81" s="108"/>
      <c r="E81" s="108"/>
    </row>
    <row r="82" spans="2:5" x14ac:dyDescent="0.3">
      <c r="B82" s="108"/>
      <c r="C82" s="120"/>
      <c r="D82" s="108"/>
      <c r="E82" s="108"/>
    </row>
    <row r="83" spans="2:5" x14ac:dyDescent="0.3">
      <c r="B83" s="108"/>
      <c r="C83" s="120"/>
      <c r="D83" s="108"/>
      <c r="E83" s="108"/>
    </row>
    <row r="84" spans="2:5" x14ac:dyDescent="0.3">
      <c r="B84" s="108"/>
      <c r="C84" s="120"/>
      <c r="D84" s="108"/>
      <c r="E84" s="108"/>
    </row>
    <row r="85" spans="2:5" x14ac:dyDescent="0.3">
      <c r="B85" s="108"/>
      <c r="C85" s="120"/>
      <c r="D85" s="108"/>
      <c r="E85" s="108"/>
    </row>
    <row r="86" spans="2:5" x14ac:dyDescent="0.3">
      <c r="B86" s="108"/>
      <c r="C86" s="120"/>
      <c r="D86" s="108"/>
      <c r="E86" s="108"/>
    </row>
    <row r="87" spans="2:5" x14ac:dyDescent="0.3">
      <c r="B87" s="108"/>
      <c r="C87" s="120"/>
      <c r="D87" s="108"/>
      <c r="E87" s="108"/>
    </row>
    <row r="88" spans="2:5" x14ac:dyDescent="0.3">
      <c r="B88" s="108"/>
      <c r="C88" s="120"/>
      <c r="D88" s="108"/>
      <c r="E88" s="108"/>
    </row>
    <row r="89" spans="2:5" x14ac:dyDescent="0.3">
      <c r="C89" s="120"/>
      <c r="D89" s="108"/>
      <c r="E89" s="108"/>
    </row>
    <row r="90" spans="2:5" x14ac:dyDescent="0.3">
      <c r="C90" s="120"/>
      <c r="D90" s="108"/>
      <c r="E90" s="108"/>
    </row>
    <row r="91" spans="2:5" x14ac:dyDescent="0.3">
      <c r="C91" s="120"/>
      <c r="D91" s="108"/>
      <c r="E91" s="108"/>
    </row>
    <row r="92" spans="2:5" x14ac:dyDescent="0.3">
      <c r="C92" s="120"/>
      <c r="D92" s="108"/>
      <c r="E92" s="108"/>
    </row>
  </sheetData>
  <mergeCells count="6">
    <mergeCell ref="B2:G2"/>
    <mergeCell ref="B3:F3"/>
    <mergeCell ref="B4:F4"/>
    <mergeCell ref="C6:D6"/>
    <mergeCell ref="C34:D34"/>
    <mergeCell ref="C58:D58"/>
  </mergeCells>
  <pageMargins left="1.7322834645669292" right="0.74803149606299213" top="1.7716535433070868" bottom="0.98425196850393704" header="0" footer="0"/>
  <pageSetup paperSize="9" scale="75" orientation="portrait" horizontalDpi="4294967293" verticalDpi="300" r:id="rId1"/>
  <headerFooter alignWithMargins="0"/>
  <rowBreaks count="1" manualBreakCount="1"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1:AP333"/>
  <sheetViews>
    <sheetView zoomScale="110" zoomScaleNormal="110" zoomScaleSheetLayoutView="80" workbookViewId="0">
      <pane ySplit="5" topLeftCell="A16" activePane="bottomLeft" state="frozen"/>
      <selection pane="bottomLeft" activeCell="E259" sqref="E259"/>
    </sheetView>
  </sheetViews>
  <sheetFormatPr baseColWidth="10" defaultColWidth="11.44140625" defaultRowHeight="15.6" x14ac:dyDescent="0.3"/>
  <cols>
    <col min="1" max="1" width="0.77734375" style="1" customWidth="1"/>
    <col min="2" max="2" width="9.109375" style="204" customWidth="1"/>
    <col min="3" max="3" width="65.21875" style="1" bestFit="1" customWidth="1"/>
    <col min="4" max="4" width="46.44140625" style="1" customWidth="1"/>
    <col min="5" max="5" width="14.6640625" style="7" customWidth="1"/>
    <col min="6" max="6" width="10.109375" style="7" customWidth="1"/>
    <col min="7" max="7" width="16.77734375" style="7" customWidth="1"/>
    <col min="8" max="8" width="3" style="1" customWidth="1"/>
    <col min="9" max="21" width="8.88671875" style="76" customWidth="1"/>
    <col min="22" max="22" width="11.44140625" style="78"/>
    <col min="23" max="16384" width="11.44140625" style="1"/>
  </cols>
  <sheetData>
    <row r="1" spans="2:42" s="10" customFormat="1" ht="23.4" x14ac:dyDescent="0.45">
      <c r="B1" s="234" t="str">
        <f>ENTREPUENTES!B2</f>
        <v>X Regata Entrepuentes - ENHOL Ebrokayak - Tudela</v>
      </c>
      <c r="C1" s="234"/>
      <c r="D1" s="234"/>
      <c r="E1" s="234"/>
      <c r="F1" s="234"/>
      <c r="G1" s="54"/>
      <c r="H1" s="73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"/>
      <c r="AI1" s="1"/>
      <c r="AJ1" s="1"/>
      <c r="AK1" s="1"/>
      <c r="AL1" s="1"/>
      <c r="AN1" s="12"/>
    </row>
    <row r="2" spans="2:42" s="10" customFormat="1" ht="23.4" x14ac:dyDescent="0.45">
      <c r="B2" s="234" t="str">
        <f>ENTREPUENTES!B3</f>
        <v>Lugar, fecha y hora:  Río Ebro, 20/09/2026</v>
      </c>
      <c r="C2" s="234"/>
      <c r="D2" s="234"/>
      <c r="E2" s="234"/>
      <c r="F2" s="234"/>
      <c r="G2" s="54"/>
      <c r="H2" s="73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2"/>
      <c r="X2" s="2"/>
      <c r="Y2" s="2"/>
      <c r="Z2" s="13"/>
      <c r="AA2" s="13"/>
      <c r="AB2" s="13"/>
      <c r="AC2" s="2"/>
      <c r="AD2" s="13"/>
      <c r="AE2" s="13"/>
      <c r="AF2" s="13"/>
      <c r="AG2" s="14"/>
      <c r="AH2" s="1"/>
      <c r="AI2" s="1"/>
      <c r="AJ2" s="1"/>
      <c r="AK2" s="1"/>
      <c r="AL2" s="1"/>
      <c r="AN2" s="12"/>
      <c r="AO2" s="12"/>
      <c r="AP2" s="39"/>
    </row>
    <row r="3" spans="2:42" s="10" customFormat="1" ht="23.4" x14ac:dyDescent="0.45">
      <c r="B3" s="234" t="str">
        <f>ENTREPUENTES!B4</f>
        <v>Organiza: ENHOL-Ebrokayak - Federación Navarra de Piragüismo</v>
      </c>
      <c r="C3" s="234"/>
      <c r="D3" s="234"/>
      <c r="E3" s="234"/>
      <c r="F3" s="234"/>
      <c r="G3" s="54"/>
      <c r="H3" s="74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2"/>
      <c r="X3" s="2"/>
      <c r="Y3" s="2"/>
      <c r="Z3" s="13"/>
      <c r="AA3" s="13"/>
      <c r="AB3" s="13"/>
      <c r="AC3" s="2"/>
      <c r="AD3" s="13"/>
      <c r="AE3" s="13"/>
      <c r="AF3" s="13"/>
      <c r="AG3" s="14"/>
      <c r="AH3" s="1"/>
      <c r="AI3" s="1"/>
      <c r="AJ3" s="1"/>
      <c r="AK3" s="1"/>
      <c r="AL3" s="1"/>
      <c r="AN3" s="12"/>
      <c r="AO3" s="12"/>
      <c r="AP3" s="39"/>
    </row>
    <row r="4" spans="2:42" x14ac:dyDescent="0.3">
      <c r="B4" s="201"/>
      <c r="C4" s="161"/>
      <c r="D4" s="161"/>
      <c r="E4" s="162"/>
      <c r="F4" s="162"/>
      <c r="H4" s="8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X4" s="6"/>
      <c r="Y4" s="3" t="s">
        <v>16</v>
      </c>
      <c r="Z4" s="4" t="s">
        <v>14</v>
      </c>
      <c r="AA4" s="5"/>
    </row>
    <row r="5" spans="2:42" x14ac:dyDescent="0.3">
      <c r="B5" s="202" t="s">
        <v>3</v>
      </c>
      <c r="C5" s="187" t="s">
        <v>0</v>
      </c>
      <c r="D5" s="187" t="s">
        <v>1</v>
      </c>
      <c r="E5" s="188" t="s">
        <v>2</v>
      </c>
      <c r="F5" s="189" t="s">
        <v>64</v>
      </c>
      <c r="G5" s="91"/>
    </row>
    <row r="6" spans="2:42" s="2" customFormat="1" hidden="1" x14ac:dyDescent="0.25">
      <c r="B6" s="203">
        <v>1</v>
      </c>
      <c r="C6" s="164" t="s">
        <v>437</v>
      </c>
      <c r="D6" s="164" t="s">
        <v>200</v>
      </c>
      <c r="E6" s="165" t="s">
        <v>85</v>
      </c>
      <c r="F6" s="185"/>
      <c r="G6" s="92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7"/>
    </row>
    <row r="7" spans="2:42" s="2" customFormat="1" hidden="1" x14ac:dyDescent="0.25">
      <c r="B7" s="203">
        <v>2</v>
      </c>
      <c r="C7" s="164" t="s">
        <v>348</v>
      </c>
      <c r="D7" s="164" t="s">
        <v>200</v>
      </c>
      <c r="E7" s="165" t="s">
        <v>296</v>
      </c>
      <c r="F7" s="185"/>
      <c r="G7" s="92"/>
      <c r="I7" s="75"/>
      <c r="J7" s="75"/>
      <c r="K7" s="75"/>
      <c r="L7" s="75"/>
      <c r="M7" s="79"/>
      <c r="N7" s="75"/>
      <c r="O7" s="75"/>
      <c r="P7" s="75"/>
      <c r="Q7" s="75"/>
      <c r="R7" s="75"/>
      <c r="S7" s="75"/>
      <c r="T7" s="75"/>
      <c r="U7" s="75"/>
      <c r="V7" s="77"/>
    </row>
    <row r="8" spans="2:42" s="2" customFormat="1" hidden="1" x14ac:dyDescent="0.25">
      <c r="B8" s="203">
        <v>3</v>
      </c>
      <c r="C8" s="164"/>
      <c r="D8" s="164"/>
      <c r="E8" s="165"/>
      <c r="F8" s="185"/>
      <c r="G8" s="92"/>
      <c r="I8" s="75"/>
      <c r="J8" s="75"/>
      <c r="K8" s="75"/>
      <c r="L8" s="75"/>
      <c r="M8" s="79"/>
      <c r="N8" s="75"/>
      <c r="O8" s="75"/>
      <c r="P8" s="75"/>
      <c r="Q8" s="75"/>
      <c r="R8" s="75"/>
      <c r="S8" s="75"/>
      <c r="T8" s="75"/>
      <c r="U8" s="75"/>
      <c r="V8" s="77"/>
    </row>
    <row r="9" spans="2:42" s="2" customFormat="1" hidden="1" x14ac:dyDescent="0.25">
      <c r="B9" s="203">
        <v>4</v>
      </c>
      <c r="C9" s="164" t="s">
        <v>108</v>
      </c>
      <c r="D9" s="164" t="s">
        <v>218</v>
      </c>
      <c r="E9" s="165" t="s">
        <v>48</v>
      </c>
      <c r="F9" s="185"/>
      <c r="G9" s="92"/>
      <c r="I9" s="75"/>
      <c r="J9" s="75"/>
      <c r="K9" s="75"/>
      <c r="L9" s="75"/>
      <c r="M9" s="79"/>
      <c r="N9" s="75"/>
      <c r="O9" s="75"/>
      <c r="P9" s="75"/>
      <c r="Q9" s="75"/>
      <c r="R9" s="75"/>
      <c r="S9" s="75"/>
      <c r="T9" s="75"/>
      <c r="U9" s="75"/>
      <c r="V9" s="77"/>
    </row>
    <row r="10" spans="2:42" s="2" customFormat="1" hidden="1" x14ac:dyDescent="0.25">
      <c r="B10" s="203">
        <v>5</v>
      </c>
      <c r="C10" s="164" t="s">
        <v>107</v>
      </c>
      <c r="D10" s="164" t="s">
        <v>218</v>
      </c>
      <c r="E10" s="165" t="s">
        <v>26</v>
      </c>
      <c r="F10" s="185"/>
      <c r="G10" s="92"/>
      <c r="I10" s="75"/>
      <c r="J10" s="75"/>
      <c r="K10" s="75"/>
      <c r="L10" s="75"/>
      <c r="M10" s="79"/>
      <c r="N10" s="75"/>
      <c r="O10" s="75"/>
      <c r="P10" s="75"/>
      <c r="Q10" s="75"/>
      <c r="R10" s="75"/>
      <c r="S10" s="75"/>
      <c r="T10" s="75"/>
      <c r="U10" s="75"/>
      <c r="V10" s="77"/>
    </row>
    <row r="11" spans="2:42" s="2" customFormat="1" hidden="1" x14ac:dyDescent="0.25">
      <c r="B11" s="203">
        <v>6</v>
      </c>
      <c r="C11" s="164" t="s">
        <v>219</v>
      </c>
      <c r="D11" s="164" t="s">
        <v>218</v>
      </c>
      <c r="E11" s="167" t="s">
        <v>26</v>
      </c>
      <c r="F11" s="186"/>
      <c r="G11" s="16"/>
      <c r="I11" s="75"/>
      <c r="J11" s="75"/>
      <c r="K11" s="75"/>
      <c r="L11" s="75"/>
      <c r="M11" s="79"/>
      <c r="N11" s="75"/>
      <c r="O11" s="75"/>
      <c r="P11" s="75"/>
      <c r="Q11" s="75"/>
      <c r="R11" s="75"/>
      <c r="S11" s="75"/>
      <c r="T11" s="75"/>
      <c r="U11" s="75"/>
      <c r="V11" s="77"/>
    </row>
    <row r="12" spans="2:42" s="2" customFormat="1" hidden="1" x14ac:dyDescent="0.25">
      <c r="B12" s="203">
        <v>7</v>
      </c>
      <c r="C12" s="164" t="s">
        <v>142</v>
      </c>
      <c r="D12" s="166" t="s">
        <v>218</v>
      </c>
      <c r="E12" s="167" t="s">
        <v>26</v>
      </c>
      <c r="F12" s="186"/>
      <c r="G12" s="16"/>
      <c r="I12" s="75"/>
      <c r="J12" s="75"/>
      <c r="K12" s="75"/>
      <c r="L12" s="75"/>
      <c r="M12" s="79"/>
      <c r="N12" s="75"/>
      <c r="O12" s="75"/>
      <c r="P12" s="75"/>
      <c r="Q12" s="75"/>
      <c r="R12" s="75"/>
      <c r="S12" s="75"/>
      <c r="T12" s="75"/>
      <c r="U12" s="75"/>
      <c r="V12" s="77"/>
    </row>
    <row r="13" spans="2:42" s="2" customFormat="1" hidden="1" x14ac:dyDescent="0.25">
      <c r="B13" s="203">
        <v>8</v>
      </c>
      <c r="C13" s="164"/>
      <c r="D13" s="164"/>
      <c r="E13" s="165"/>
      <c r="F13" s="185"/>
      <c r="G13" s="92"/>
      <c r="I13" s="75"/>
      <c r="J13" s="75"/>
      <c r="K13" s="75"/>
      <c r="L13" s="75"/>
      <c r="M13" s="79"/>
      <c r="N13" s="75"/>
      <c r="O13" s="75"/>
      <c r="P13" s="75"/>
      <c r="Q13" s="75"/>
      <c r="R13" s="75"/>
      <c r="S13" s="75"/>
      <c r="T13" s="75"/>
      <c r="U13" s="75"/>
      <c r="V13" s="77"/>
    </row>
    <row r="14" spans="2:42" s="2" customFormat="1" hidden="1" x14ac:dyDescent="0.25">
      <c r="B14" s="203">
        <v>9</v>
      </c>
      <c r="C14" s="164" t="s">
        <v>143</v>
      </c>
      <c r="D14" s="164" t="s">
        <v>218</v>
      </c>
      <c r="E14" s="165" t="s">
        <v>28</v>
      </c>
      <c r="F14" s="185"/>
      <c r="G14" s="92"/>
      <c r="I14" s="75"/>
      <c r="J14" s="75"/>
      <c r="K14" s="75"/>
      <c r="L14" s="75"/>
      <c r="M14" s="79"/>
      <c r="N14" s="75"/>
      <c r="O14" s="75"/>
      <c r="P14" s="75"/>
      <c r="Q14" s="75"/>
      <c r="R14" s="75"/>
      <c r="S14" s="75"/>
      <c r="T14" s="75"/>
      <c r="U14" s="75"/>
      <c r="V14" s="77"/>
    </row>
    <row r="15" spans="2:42" s="2" customFormat="1" hidden="1" x14ac:dyDescent="0.25">
      <c r="B15" s="203">
        <v>10</v>
      </c>
      <c r="C15" s="164" t="s">
        <v>144</v>
      </c>
      <c r="D15" s="164" t="s">
        <v>218</v>
      </c>
      <c r="E15" s="165" t="s">
        <v>29</v>
      </c>
      <c r="F15" s="185"/>
      <c r="G15" s="92"/>
      <c r="I15" s="75"/>
      <c r="J15" s="75"/>
      <c r="K15" s="75"/>
      <c r="L15" s="75"/>
      <c r="M15" s="79"/>
      <c r="N15" s="75"/>
      <c r="O15" s="75"/>
      <c r="P15" s="75"/>
      <c r="Q15" s="75"/>
      <c r="R15" s="75"/>
      <c r="S15" s="75"/>
      <c r="T15" s="75"/>
      <c r="U15" s="75"/>
      <c r="V15" s="77"/>
    </row>
    <row r="16" spans="2:42" s="2" customFormat="1" hidden="1" x14ac:dyDescent="0.25">
      <c r="B16" s="203">
        <v>11</v>
      </c>
      <c r="C16" s="164" t="s">
        <v>145</v>
      </c>
      <c r="D16" s="164" t="s">
        <v>218</v>
      </c>
      <c r="E16" s="165" t="s">
        <v>363</v>
      </c>
      <c r="F16" s="185"/>
      <c r="G16" s="92"/>
      <c r="I16" s="75"/>
      <c r="J16" s="75"/>
      <c r="K16" s="75"/>
      <c r="L16" s="75"/>
      <c r="M16" s="79"/>
      <c r="N16" s="75"/>
      <c r="O16" s="75"/>
      <c r="P16" s="75"/>
      <c r="Q16" s="75"/>
      <c r="R16" s="75"/>
      <c r="S16" s="75"/>
      <c r="T16" s="75"/>
      <c r="U16" s="75"/>
      <c r="V16" s="77"/>
    </row>
    <row r="17" spans="2:22" s="2" customFormat="1" hidden="1" x14ac:dyDescent="0.25">
      <c r="B17" s="203">
        <v>12</v>
      </c>
      <c r="C17" s="164" t="s">
        <v>146</v>
      </c>
      <c r="D17" s="164" t="s">
        <v>218</v>
      </c>
      <c r="E17" s="165" t="s">
        <v>363</v>
      </c>
      <c r="F17" s="185"/>
      <c r="G17" s="92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7"/>
    </row>
    <row r="18" spans="2:22" s="2" customFormat="1" hidden="1" x14ac:dyDescent="0.25">
      <c r="B18" s="203">
        <v>13</v>
      </c>
      <c r="C18" s="164" t="s">
        <v>147</v>
      </c>
      <c r="D18" s="166" t="s">
        <v>218</v>
      </c>
      <c r="E18" s="167" t="s">
        <v>79</v>
      </c>
      <c r="F18" s="185"/>
      <c r="G18" s="16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7"/>
    </row>
    <row r="19" spans="2:22" s="2" customFormat="1" hidden="1" x14ac:dyDescent="0.25">
      <c r="B19" s="203">
        <v>14</v>
      </c>
      <c r="C19" s="164" t="s">
        <v>157</v>
      </c>
      <c r="D19" s="166" t="s">
        <v>218</v>
      </c>
      <c r="E19" s="167" t="s">
        <v>79</v>
      </c>
      <c r="F19" s="185"/>
      <c r="G19" s="16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7"/>
    </row>
    <row r="20" spans="2:22" s="2" customFormat="1" hidden="1" x14ac:dyDescent="0.25">
      <c r="B20" s="203">
        <v>15</v>
      </c>
      <c r="C20" s="164" t="s">
        <v>220</v>
      </c>
      <c r="D20" s="166" t="s">
        <v>218</v>
      </c>
      <c r="E20" s="167" t="s">
        <v>79</v>
      </c>
      <c r="F20" s="185"/>
      <c r="G20" s="92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7"/>
    </row>
    <row r="21" spans="2:22" s="2" customFormat="1" hidden="1" x14ac:dyDescent="0.25">
      <c r="B21" s="203">
        <v>16</v>
      </c>
      <c r="C21" s="164" t="s">
        <v>221</v>
      </c>
      <c r="D21" s="164" t="s">
        <v>218</v>
      </c>
      <c r="E21" s="165" t="s">
        <v>292</v>
      </c>
      <c r="F21" s="185"/>
      <c r="G21" s="92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7"/>
    </row>
    <row r="22" spans="2:22" s="2" customFormat="1" hidden="1" x14ac:dyDescent="0.25">
      <c r="B22" s="203">
        <v>17</v>
      </c>
      <c r="C22" s="164" t="s">
        <v>222</v>
      </c>
      <c r="D22" s="164" t="s">
        <v>218</v>
      </c>
      <c r="E22" s="165" t="s">
        <v>292</v>
      </c>
      <c r="F22" s="185"/>
      <c r="G22" s="92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7"/>
    </row>
    <row r="23" spans="2:22" s="2" customFormat="1" hidden="1" x14ac:dyDescent="0.25">
      <c r="B23" s="203">
        <v>18</v>
      </c>
      <c r="C23" s="164" t="s">
        <v>223</v>
      </c>
      <c r="D23" s="164" t="s">
        <v>218</v>
      </c>
      <c r="E23" s="165" t="s">
        <v>51</v>
      </c>
      <c r="F23" s="185"/>
      <c r="G23" s="92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7"/>
    </row>
    <row r="24" spans="2:22" s="2" customFormat="1" hidden="1" x14ac:dyDescent="0.25">
      <c r="B24" s="203">
        <v>19</v>
      </c>
      <c r="C24" s="164" t="s">
        <v>224</v>
      </c>
      <c r="D24" s="166" t="s">
        <v>218</v>
      </c>
      <c r="E24" s="167" t="s">
        <v>50</v>
      </c>
      <c r="F24" s="185"/>
      <c r="G24" s="16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7"/>
    </row>
    <row r="25" spans="2:22" s="2" customFormat="1" hidden="1" x14ac:dyDescent="0.25">
      <c r="B25" s="203">
        <v>20</v>
      </c>
      <c r="C25" s="164"/>
      <c r="D25" s="164"/>
      <c r="E25" s="165"/>
      <c r="F25" s="185"/>
      <c r="G25" s="92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7"/>
    </row>
    <row r="26" spans="2:22" s="2" customFormat="1" hidden="1" x14ac:dyDescent="0.25">
      <c r="B26" s="203">
        <v>21</v>
      </c>
      <c r="C26" s="164" t="s">
        <v>225</v>
      </c>
      <c r="D26" s="166" t="s">
        <v>218</v>
      </c>
      <c r="E26" s="167" t="s">
        <v>49</v>
      </c>
      <c r="F26" s="186"/>
      <c r="G26" s="16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7"/>
    </row>
    <row r="27" spans="2:22" s="2" customFormat="1" hidden="1" x14ac:dyDescent="0.25">
      <c r="B27" s="203">
        <v>22</v>
      </c>
      <c r="C27" s="164" t="s">
        <v>226</v>
      </c>
      <c r="D27" s="164" t="s">
        <v>218</v>
      </c>
      <c r="E27" s="165" t="s">
        <v>48</v>
      </c>
      <c r="F27" s="185"/>
      <c r="G27" s="92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7"/>
    </row>
    <row r="28" spans="2:22" s="2" customFormat="1" hidden="1" x14ac:dyDescent="0.25">
      <c r="B28" s="203">
        <v>23</v>
      </c>
      <c r="C28" s="164"/>
      <c r="D28" s="164"/>
      <c r="E28" s="165"/>
      <c r="F28" s="185"/>
      <c r="G28" s="92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7"/>
    </row>
    <row r="29" spans="2:22" s="2" customFormat="1" hidden="1" x14ac:dyDescent="0.25">
      <c r="B29" s="203">
        <v>24</v>
      </c>
      <c r="C29" s="164"/>
      <c r="D29" s="164"/>
      <c r="E29" s="165"/>
      <c r="F29" s="185"/>
      <c r="G29" s="92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7"/>
    </row>
    <row r="30" spans="2:22" s="2" customFormat="1" hidden="1" x14ac:dyDescent="0.25">
      <c r="B30" s="203">
        <v>25</v>
      </c>
      <c r="C30" s="164"/>
      <c r="D30" s="164"/>
      <c r="E30" s="165"/>
      <c r="F30" s="185"/>
      <c r="G30" s="92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7"/>
    </row>
    <row r="31" spans="2:22" s="2" customFormat="1" hidden="1" x14ac:dyDescent="0.25">
      <c r="B31" s="203">
        <v>26</v>
      </c>
      <c r="C31" s="164" t="s">
        <v>227</v>
      </c>
      <c r="D31" s="164" t="s">
        <v>218</v>
      </c>
      <c r="E31" s="165" t="s">
        <v>51</v>
      </c>
      <c r="F31" s="185"/>
      <c r="G31" s="92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7"/>
    </row>
    <row r="32" spans="2:22" s="2" customFormat="1" hidden="1" x14ac:dyDescent="0.25">
      <c r="B32" s="203">
        <v>27</v>
      </c>
      <c r="C32" s="164" t="s">
        <v>154</v>
      </c>
      <c r="D32" s="164" t="s">
        <v>218</v>
      </c>
      <c r="E32" s="165" t="s">
        <v>48</v>
      </c>
      <c r="F32" s="185"/>
      <c r="G32" s="92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7"/>
    </row>
    <row r="33" spans="2:22" s="2" customFormat="1" hidden="1" x14ac:dyDescent="0.25">
      <c r="B33" s="203">
        <v>28</v>
      </c>
      <c r="C33" s="164" t="s">
        <v>155</v>
      </c>
      <c r="D33" s="164" t="s">
        <v>218</v>
      </c>
      <c r="E33" s="165" t="s">
        <v>41</v>
      </c>
      <c r="F33" s="185"/>
      <c r="G33" s="92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7"/>
    </row>
    <row r="34" spans="2:22" s="2" customFormat="1" hidden="1" x14ac:dyDescent="0.25">
      <c r="B34" s="203">
        <v>29</v>
      </c>
      <c r="C34" s="164" t="s">
        <v>156</v>
      </c>
      <c r="D34" s="164" t="s">
        <v>218</v>
      </c>
      <c r="E34" s="165" t="s">
        <v>42</v>
      </c>
      <c r="F34" s="185"/>
      <c r="G34" s="92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7"/>
    </row>
    <row r="35" spans="2:22" s="2" customFormat="1" hidden="1" x14ac:dyDescent="0.25">
      <c r="B35" s="203">
        <v>30</v>
      </c>
      <c r="C35" s="164" t="s">
        <v>228</v>
      </c>
      <c r="D35" s="164" t="s">
        <v>218</v>
      </c>
      <c r="E35" s="165" t="s">
        <v>42</v>
      </c>
      <c r="F35" s="185"/>
      <c r="G35" s="92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7"/>
    </row>
    <row r="36" spans="2:22" s="2" customFormat="1" hidden="1" x14ac:dyDescent="0.25">
      <c r="B36" s="203">
        <v>31</v>
      </c>
      <c r="C36" s="164" t="s">
        <v>229</v>
      </c>
      <c r="D36" s="164" t="s">
        <v>218</v>
      </c>
      <c r="E36" s="165" t="s">
        <v>42</v>
      </c>
      <c r="F36" s="185"/>
      <c r="G36" s="92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7"/>
    </row>
    <row r="37" spans="2:22" s="2" customFormat="1" hidden="1" x14ac:dyDescent="0.25">
      <c r="B37" s="203">
        <v>32</v>
      </c>
      <c r="C37" s="164" t="s">
        <v>116</v>
      </c>
      <c r="D37" s="164" t="s">
        <v>218</v>
      </c>
      <c r="E37" s="165" t="s">
        <v>41</v>
      </c>
      <c r="F37" s="185"/>
      <c r="G37" s="92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7"/>
    </row>
    <row r="38" spans="2:22" s="2" customFormat="1" hidden="1" x14ac:dyDescent="0.25">
      <c r="B38" s="203">
        <v>33</v>
      </c>
      <c r="C38" s="164"/>
      <c r="D38" s="164"/>
      <c r="E38" s="165"/>
      <c r="F38" s="185"/>
      <c r="G38" s="92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7"/>
    </row>
    <row r="39" spans="2:22" s="2" customFormat="1" hidden="1" x14ac:dyDescent="0.25">
      <c r="B39" s="203">
        <v>34</v>
      </c>
      <c r="C39" s="164" t="s">
        <v>152</v>
      </c>
      <c r="D39" s="164" t="s">
        <v>218</v>
      </c>
      <c r="E39" s="165" t="s">
        <v>49</v>
      </c>
      <c r="F39" s="185"/>
      <c r="G39" s="92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7"/>
    </row>
    <row r="40" spans="2:22" s="2" customFormat="1" hidden="1" x14ac:dyDescent="0.25">
      <c r="B40" s="203">
        <v>35</v>
      </c>
      <c r="C40" s="164" t="s">
        <v>230</v>
      </c>
      <c r="D40" s="164" t="s">
        <v>218</v>
      </c>
      <c r="E40" s="165" t="s">
        <v>288</v>
      </c>
      <c r="F40" s="185"/>
      <c r="G40" s="92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7"/>
    </row>
    <row r="41" spans="2:22" s="2" customFormat="1" hidden="1" x14ac:dyDescent="0.25">
      <c r="B41" s="203">
        <v>36</v>
      </c>
      <c r="C41" s="164" t="s">
        <v>148</v>
      </c>
      <c r="D41" s="164" t="s">
        <v>218</v>
      </c>
      <c r="E41" s="165" t="s">
        <v>288</v>
      </c>
      <c r="F41" s="185"/>
      <c r="G41" s="92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7"/>
    </row>
    <row r="42" spans="2:22" s="2" customFormat="1" hidden="1" x14ac:dyDescent="0.25">
      <c r="B42" s="203">
        <v>37</v>
      </c>
      <c r="C42" s="164" t="s">
        <v>231</v>
      </c>
      <c r="D42" s="164" t="s">
        <v>218</v>
      </c>
      <c r="E42" s="165" t="s">
        <v>292</v>
      </c>
      <c r="F42" s="185"/>
      <c r="G42" s="92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7"/>
    </row>
    <row r="43" spans="2:22" s="2" customFormat="1" hidden="1" x14ac:dyDescent="0.25">
      <c r="B43" s="203">
        <v>38</v>
      </c>
      <c r="C43" s="164" t="s">
        <v>149</v>
      </c>
      <c r="D43" s="164" t="s">
        <v>218</v>
      </c>
      <c r="E43" s="165" t="s">
        <v>296</v>
      </c>
      <c r="F43" s="185"/>
      <c r="G43" s="92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7"/>
    </row>
    <row r="44" spans="2:22" s="2" customFormat="1" x14ac:dyDescent="0.25">
      <c r="B44" s="203">
        <v>39</v>
      </c>
      <c r="C44" s="164" t="s">
        <v>232</v>
      </c>
      <c r="D44" s="164" t="s">
        <v>218</v>
      </c>
      <c r="E44" s="165" t="s">
        <v>30</v>
      </c>
      <c r="F44" s="185"/>
      <c r="G44" s="92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7"/>
    </row>
    <row r="45" spans="2:22" s="2" customFormat="1" hidden="1" x14ac:dyDescent="0.25">
      <c r="B45" s="203">
        <v>40</v>
      </c>
      <c r="C45" s="164" t="s">
        <v>233</v>
      </c>
      <c r="D45" s="164" t="s">
        <v>218</v>
      </c>
      <c r="E45" s="165" t="s">
        <v>83</v>
      </c>
      <c r="F45" s="185"/>
      <c r="G45" s="92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7"/>
    </row>
    <row r="46" spans="2:22" s="2" customFormat="1" hidden="1" x14ac:dyDescent="0.25">
      <c r="B46" s="203">
        <v>41</v>
      </c>
      <c r="C46" s="164" t="s">
        <v>234</v>
      </c>
      <c r="D46" s="164" t="s">
        <v>218</v>
      </c>
      <c r="E46" s="165" t="s">
        <v>31</v>
      </c>
      <c r="F46" s="185"/>
      <c r="G46" s="92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7"/>
    </row>
    <row r="47" spans="2:22" s="2" customFormat="1" hidden="1" x14ac:dyDescent="0.25">
      <c r="B47" s="203">
        <v>42</v>
      </c>
      <c r="C47" s="164" t="s">
        <v>235</v>
      </c>
      <c r="D47" s="164" t="s">
        <v>218</v>
      </c>
      <c r="E47" s="165" t="s">
        <v>32</v>
      </c>
      <c r="F47" s="185"/>
      <c r="G47" s="92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7"/>
    </row>
    <row r="48" spans="2:22" s="2" customFormat="1" hidden="1" x14ac:dyDescent="0.25">
      <c r="B48" s="203">
        <v>43</v>
      </c>
      <c r="C48" s="164" t="s">
        <v>236</v>
      </c>
      <c r="D48" s="164" t="s">
        <v>218</v>
      </c>
      <c r="E48" s="165" t="s">
        <v>83</v>
      </c>
      <c r="F48" s="185"/>
      <c r="G48" s="92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7"/>
    </row>
    <row r="49" spans="2:22" s="2" customFormat="1" hidden="1" x14ac:dyDescent="0.25">
      <c r="B49" s="203">
        <v>44</v>
      </c>
      <c r="C49" s="164" t="s">
        <v>237</v>
      </c>
      <c r="D49" s="164" t="s">
        <v>218</v>
      </c>
      <c r="E49" s="165" t="s">
        <v>31</v>
      </c>
      <c r="F49" s="185"/>
      <c r="G49" s="92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7"/>
    </row>
    <row r="50" spans="2:22" s="2" customFormat="1" hidden="1" x14ac:dyDescent="0.25">
      <c r="B50" s="203">
        <v>45</v>
      </c>
      <c r="C50" s="164" t="s">
        <v>439</v>
      </c>
      <c r="D50" s="164" t="s">
        <v>440</v>
      </c>
      <c r="E50" s="165" t="s">
        <v>292</v>
      </c>
      <c r="F50" s="185"/>
      <c r="G50" s="92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7"/>
    </row>
    <row r="51" spans="2:22" s="2" customFormat="1" hidden="1" x14ac:dyDescent="0.25">
      <c r="B51" s="203">
        <v>46</v>
      </c>
      <c r="C51" s="164" t="s">
        <v>238</v>
      </c>
      <c r="D51" s="164" t="s">
        <v>218</v>
      </c>
      <c r="E51" s="165" t="s">
        <v>46</v>
      </c>
      <c r="F51" s="185"/>
      <c r="G51" s="92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7"/>
    </row>
    <row r="52" spans="2:22" s="2" customFormat="1" hidden="1" x14ac:dyDescent="0.25">
      <c r="B52" s="203">
        <v>47</v>
      </c>
      <c r="C52" s="164"/>
      <c r="D52" s="164"/>
      <c r="E52" s="165"/>
      <c r="F52" s="185"/>
      <c r="G52" s="92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7"/>
    </row>
    <row r="53" spans="2:22" s="2" customFormat="1" hidden="1" x14ac:dyDescent="0.25">
      <c r="B53" s="203">
        <v>48</v>
      </c>
      <c r="C53" s="164"/>
      <c r="D53" s="164"/>
      <c r="E53" s="165"/>
      <c r="F53" s="185"/>
      <c r="G53" s="92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7"/>
    </row>
    <row r="54" spans="2:22" s="2" customFormat="1" hidden="1" x14ac:dyDescent="0.25">
      <c r="B54" s="203">
        <v>49</v>
      </c>
      <c r="C54" s="164"/>
      <c r="D54" s="164"/>
      <c r="E54" s="167"/>
      <c r="F54" s="185"/>
      <c r="G54" s="16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7"/>
    </row>
    <row r="55" spans="2:22" s="2" customFormat="1" hidden="1" x14ac:dyDescent="0.25">
      <c r="B55" s="203">
        <v>50</v>
      </c>
      <c r="C55" s="164" t="s">
        <v>239</v>
      </c>
      <c r="D55" s="166" t="s">
        <v>240</v>
      </c>
      <c r="E55" s="167" t="s">
        <v>49</v>
      </c>
      <c r="F55" s="186"/>
      <c r="G55" s="16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7"/>
    </row>
    <row r="56" spans="2:22" s="2" customFormat="1" hidden="1" x14ac:dyDescent="0.25">
      <c r="B56" s="203">
        <v>51</v>
      </c>
      <c r="C56" s="164" t="s">
        <v>241</v>
      </c>
      <c r="D56" s="166" t="s">
        <v>240</v>
      </c>
      <c r="E56" s="167" t="s">
        <v>51</v>
      </c>
      <c r="F56" s="186"/>
      <c r="G56" s="16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7"/>
    </row>
    <row r="57" spans="2:22" s="2" customFormat="1" hidden="1" x14ac:dyDescent="0.25">
      <c r="B57" s="203">
        <v>52</v>
      </c>
      <c r="C57" s="164" t="s">
        <v>242</v>
      </c>
      <c r="D57" s="166" t="s">
        <v>240</v>
      </c>
      <c r="E57" s="167" t="s">
        <v>49</v>
      </c>
      <c r="F57" s="186"/>
      <c r="G57" s="16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7"/>
    </row>
    <row r="58" spans="2:22" s="2" customFormat="1" hidden="1" x14ac:dyDescent="0.25">
      <c r="B58" s="203">
        <v>53</v>
      </c>
      <c r="C58" s="164" t="s">
        <v>243</v>
      </c>
      <c r="D58" s="166" t="s">
        <v>240</v>
      </c>
      <c r="E58" s="167" t="s">
        <v>49</v>
      </c>
      <c r="F58" s="185"/>
      <c r="G58" s="16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7"/>
    </row>
    <row r="59" spans="2:22" s="2" customFormat="1" hidden="1" x14ac:dyDescent="0.25">
      <c r="B59" s="203">
        <v>54</v>
      </c>
      <c r="C59" s="164" t="s">
        <v>244</v>
      </c>
      <c r="D59" s="166" t="s">
        <v>240</v>
      </c>
      <c r="E59" s="167" t="s">
        <v>49</v>
      </c>
      <c r="F59" s="185"/>
      <c r="G59" s="16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7"/>
    </row>
    <row r="60" spans="2:22" s="2" customFormat="1" hidden="1" x14ac:dyDescent="0.25">
      <c r="B60" s="203">
        <v>55</v>
      </c>
      <c r="C60" s="164" t="s">
        <v>245</v>
      </c>
      <c r="D60" s="166" t="s">
        <v>240</v>
      </c>
      <c r="E60" s="167" t="s">
        <v>51</v>
      </c>
      <c r="F60" s="185"/>
      <c r="G60" s="16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7"/>
    </row>
    <row r="61" spans="2:22" s="2" customFormat="1" hidden="1" x14ac:dyDescent="0.25">
      <c r="B61" s="203">
        <v>56</v>
      </c>
      <c r="C61" s="164" t="s">
        <v>246</v>
      </c>
      <c r="D61" s="166" t="s">
        <v>240</v>
      </c>
      <c r="E61" s="167" t="s">
        <v>51</v>
      </c>
      <c r="F61" s="186"/>
      <c r="G61" s="16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7"/>
    </row>
    <row r="62" spans="2:22" s="2" customFormat="1" hidden="1" x14ac:dyDescent="0.25">
      <c r="B62" s="203">
        <v>57</v>
      </c>
      <c r="C62" s="164" t="s">
        <v>247</v>
      </c>
      <c r="D62" s="166" t="s">
        <v>240</v>
      </c>
      <c r="E62" s="167" t="s">
        <v>51</v>
      </c>
      <c r="F62" s="185"/>
      <c r="G62" s="16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7"/>
    </row>
    <row r="63" spans="2:22" s="2" customFormat="1" hidden="1" x14ac:dyDescent="0.25">
      <c r="B63" s="203">
        <v>58</v>
      </c>
      <c r="C63" s="164" t="s">
        <v>248</v>
      </c>
      <c r="D63" s="166" t="s">
        <v>240</v>
      </c>
      <c r="E63" s="167" t="s">
        <v>49</v>
      </c>
      <c r="F63" s="185"/>
      <c r="G63" s="16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7"/>
    </row>
    <row r="64" spans="2:22" s="2" customFormat="1" hidden="1" x14ac:dyDescent="0.25">
      <c r="B64" s="203">
        <v>59</v>
      </c>
      <c r="C64" s="164" t="s">
        <v>249</v>
      </c>
      <c r="D64" s="166" t="s">
        <v>240</v>
      </c>
      <c r="E64" s="167" t="s">
        <v>50</v>
      </c>
      <c r="F64" s="185"/>
      <c r="G64" s="16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7"/>
    </row>
    <row r="65" spans="2:22" s="2" customFormat="1" hidden="1" x14ac:dyDescent="0.25">
      <c r="B65" s="203">
        <v>60</v>
      </c>
      <c r="C65" s="164" t="s">
        <v>250</v>
      </c>
      <c r="D65" s="166" t="s">
        <v>240</v>
      </c>
      <c r="E65" s="167" t="s">
        <v>48</v>
      </c>
      <c r="F65" s="185"/>
      <c r="G65" s="16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7"/>
    </row>
    <row r="66" spans="2:22" s="2" customFormat="1" hidden="1" x14ac:dyDescent="0.25">
      <c r="B66" s="203">
        <v>61</v>
      </c>
      <c r="C66" s="164" t="s">
        <v>251</v>
      </c>
      <c r="D66" s="166" t="s">
        <v>240</v>
      </c>
      <c r="E66" s="167" t="s">
        <v>50</v>
      </c>
      <c r="F66" s="185"/>
      <c r="G66" s="16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7"/>
    </row>
    <row r="67" spans="2:22" s="2" customFormat="1" hidden="1" x14ac:dyDescent="0.25">
      <c r="B67" s="203">
        <v>62</v>
      </c>
      <c r="C67" s="164" t="s">
        <v>252</v>
      </c>
      <c r="D67" s="166" t="s">
        <v>240</v>
      </c>
      <c r="E67" s="167" t="s">
        <v>48</v>
      </c>
      <c r="F67" s="185"/>
      <c r="G67" s="16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7"/>
    </row>
    <row r="68" spans="2:22" s="2" customFormat="1" hidden="1" x14ac:dyDescent="0.25">
      <c r="B68" s="203">
        <v>63</v>
      </c>
      <c r="C68" s="164" t="s">
        <v>253</v>
      </c>
      <c r="D68" s="166" t="s">
        <v>240</v>
      </c>
      <c r="E68" s="167" t="s">
        <v>48</v>
      </c>
      <c r="F68" s="185"/>
      <c r="G68" s="16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7"/>
    </row>
    <row r="69" spans="2:22" s="2" customFormat="1" hidden="1" x14ac:dyDescent="0.25">
      <c r="B69" s="203">
        <v>64</v>
      </c>
      <c r="C69" s="164" t="s">
        <v>254</v>
      </c>
      <c r="D69" s="166" t="s">
        <v>240</v>
      </c>
      <c r="E69" s="167" t="s">
        <v>48</v>
      </c>
      <c r="F69" s="186"/>
      <c r="G69" s="16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7"/>
    </row>
    <row r="70" spans="2:22" s="2" customFormat="1" hidden="1" x14ac:dyDescent="0.25">
      <c r="B70" s="203">
        <v>65</v>
      </c>
      <c r="C70" s="164" t="s">
        <v>255</v>
      </c>
      <c r="D70" s="166" t="s">
        <v>240</v>
      </c>
      <c r="E70" s="167" t="s">
        <v>48</v>
      </c>
      <c r="F70" s="186"/>
      <c r="G70" s="16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7"/>
    </row>
    <row r="71" spans="2:22" s="2" customFormat="1" hidden="1" x14ac:dyDescent="0.25">
      <c r="B71" s="203">
        <v>66</v>
      </c>
      <c r="C71" s="164" t="s">
        <v>256</v>
      </c>
      <c r="D71" s="166" t="s">
        <v>240</v>
      </c>
      <c r="E71" s="167" t="s">
        <v>42</v>
      </c>
      <c r="F71" s="185"/>
      <c r="G71" s="16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7"/>
    </row>
    <row r="72" spans="2:22" s="2" customFormat="1" hidden="1" x14ac:dyDescent="0.25">
      <c r="B72" s="203">
        <v>67</v>
      </c>
      <c r="C72" s="164"/>
      <c r="D72" s="166"/>
      <c r="E72" s="167"/>
      <c r="F72" s="185"/>
      <c r="G72" s="16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7"/>
    </row>
    <row r="73" spans="2:22" s="2" customFormat="1" hidden="1" x14ac:dyDescent="0.25">
      <c r="B73" s="203">
        <v>68</v>
      </c>
      <c r="C73" s="164" t="s">
        <v>257</v>
      </c>
      <c r="D73" s="166" t="s">
        <v>240</v>
      </c>
      <c r="E73" s="167" t="s">
        <v>41</v>
      </c>
      <c r="F73" s="186"/>
      <c r="G73" s="16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7"/>
    </row>
    <row r="74" spans="2:22" s="2" customFormat="1" hidden="1" x14ac:dyDescent="0.25">
      <c r="B74" s="203">
        <v>69</v>
      </c>
      <c r="C74" s="164" t="s">
        <v>258</v>
      </c>
      <c r="D74" s="166" t="s">
        <v>240</v>
      </c>
      <c r="E74" s="167" t="s">
        <v>42</v>
      </c>
      <c r="F74" s="186"/>
      <c r="G74" s="16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7"/>
    </row>
    <row r="75" spans="2:22" s="2" customFormat="1" hidden="1" x14ac:dyDescent="0.25">
      <c r="B75" s="203">
        <v>70</v>
      </c>
      <c r="C75" s="164" t="s">
        <v>259</v>
      </c>
      <c r="D75" s="166" t="s">
        <v>240</v>
      </c>
      <c r="E75" s="167" t="s">
        <v>42</v>
      </c>
      <c r="F75" s="186"/>
      <c r="G75" s="16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7"/>
    </row>
    <row r="76" spans="2:22" s="2" customFormat="1" hidden="1" x14ac:dyDescent="0.25">
      <c r="B76" s="203">
        <v>71</v>
      </c>
      <c r="C76" s="164" t="s">
        <v>260</v>
      </c>
      <c r="D76" s="166" t="s">
        <v>240</v>
      </c>
      <c r="E76" s="167" t="s">
        <v>42</v>
      </c>
      <c r="F76" s="186"/>
      <c r="G76" s="16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7"/>
    </row>
    <row r="77" spans="2:22" s="2" customFormat="1" hidden="1" x14ac:dyDescent="0.25">
      <c r="B77" s="203">
        <v>72</v>
      </c>
      <c r="C77" s="164" t="s">
        <v>261</v>
      </c>
      <c r="D77" s="166" t="s">
        <v>240</v>
      </c>
      <c r="E77" s="167" t="s">
        <v>41</v>
      </c>
      <c r="F77" s="186"/>
      <c r="G77" s="16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7"/>
    </row>
    <row r="78" spans="2:22" s="2" customFormat="1" hidden="1" x14ac:dyDescent="0.25">
      <c r="B78" s="203">
        <v>73</v>
      </c>
      <c r="C78" s="164" t="s">
        <v>262</v>
      </c>
      <c r="D78" s="166" t="s">
        <v>240</v>
      </c>
      <c r="E78" s="167" t="s">
        <v>42</v>
      </c>
      <c r="F78" s="186"/>
      <c r="G78" s="16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7"/>
    </row>
    <row r="79" spans="2:22" s="2" customFormat="1" hidden="1" x14ac:dyDescent="0.25">
      <c r="B79" s="203">
        <v>74</v>
      </c>
      <c r="C79" s="164" t="s">
        <v>263</v>
      </c>
      <c r="D79" s="164" t="s">
        <v>240</v>
      </c>
      <c r="E79" s="167" t="s">
        <v>42</v>
      </c>
      <c r="F79" s="185"/>
      <c r="G79" s="92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7"/>
    </row>
    <row r="80" spans="2:22" s="2" customFormat="1" hidden="1" x14ac:dyDescent="0.25">
      <c r="B80" s="203">
        <v>75</v>
      </c>
      <c r="C80" s="164" t="s">
        <v>264</v>
      </c>
      <c r="D80" s="164" t="s">
        <v>240</v>
      </c>
      <c r="E80" s="167" t="s">
        <v>42</v>
      </c>
      <c r="F80" s="185"/>
      <c r="G80" s="92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7"/>
    </row>
    <row r="81" spans="2:22" s="2" customFormat="1" hidden="1" x14ac:dyDescent="0.25">
      <c r="B81" s="203">
        <v>76</v>
      </c>
      <c r="C81" s="164" t="s">
        <v>265</v>
      </c>
      <c r="D81" s="166" t="s">
        <v>240</v>
      </c>
      <c r="E81" s="167" t="s">
        <v>42</v>
      </c>
      <c r="F81" s="186"/>
      <c r="G81" s="16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7"/>
    </row>
    <row r="82" spans="2:22" s="2" customFormat="1" hidden="1" x14ac:dyDescent="0.25">
      <c r="B82" s="203">
        <v>77</v>
      </c>
      <c r="C82" s="164" t="s">
        <v>266</v>
      </c>
      <c r="D82" s="166" t="s">
        <v>240</v>
      </c>
      <c r="E82" s="167" t="s">
        <v>77</v>
      </c>
      <c r="F82" s="186"/>
      <c r="G82" s="16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7"/>
    </row>
    <row r="83" spans="2:22" s="2" customFormat="1" hidden="1" x14ac:dyDescent="0.25">
      <c r="B83" s="203">
        <v>78</v>
      </c>
      <c r="C83" s="164" t="s">
        <v>267</v>
      </c>
      <c r="D83" s="166" t="s">
        <v>240</v>
      </c>
      <c r="E83" s="167" t="s">
        <v>77</v>
      </c>
      <c r="F83" s="186"/>
      <c r="G83" s="16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7"/>
    </row>
    <row r="84" spans="2:22" s="2" customFormat="1" hidden="1" x14ac:dyDescent="0.25">
      <c r="B84" s="203">
        <v>79</v>
      </c>
      <c r="C84" s="164" t="s">
        <v>268</v>
      </c>
      <c r="D84" s="166" t="s">
        <v>240</v>
      </c>
      <c r="E84" s="167" t="s">
        <v>77</v>
      </c>
      <c r="F84" s="186"/>
      <c r="G84" s="16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7"/>
    </row>
    <row r="85" spans="2:22" s="2" customFormat="1" hidden="1" x14ac:dyDescent="0.25">
      <c r="B85" s="203">
        <v>80</v>
      </c>
      <c r="C85" s="164" t="s">
        <v>269</v>
      </c>
      <c r="D85" s="166" t="s">
        <v>240</v>
      </c>
      <c r="E85" s="167" t="s">
        <v>78</v>
      </c>
      <c r="F85" s="186"/>
      <c r="G85" s="16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7"/>
    </row>
    <row r="86" spans="2:22" s="2" customFormat="1" hidden="1" x14ac:dyDescent="0.25">
      <c r="B86" s="203">
        <v>81</v>
      </c>
      <c r="C86" s="164" t="s">
        <v>270</v>
      </c>
      <c r="D86" s="166" t="s">
        <v>240</v>
      </c>
      <c r="E86" s="167" t="s">
        <v>77</v>
      </c>
      <c r="F86" s="186"/>
      <c r="G86" s="16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7"/>
    </row>
    <row r="87" spans="2:22" s="2" customFormat="1" hidden="1" x14ac:dyDescent="0.25">
      <c r="B87" s="203">
        <v>82</v>
      </c>
      <c r="C87" s="164" t="s">
        <v>271</v>
      </c>
      <c r="D87" s="166" t="s">
        <v>240</v>
      </c>
      <c r="E87" s="167" t="s">
        <v>78</v>
      </c>
      <c r="F87" s="186"/>
      <c r="G87" s="16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7"/>
    </row>
    <row r="88" spans="2:22" s="2" customFormat="1" hidden="1" x14ac:dyDescent="0.25">
      <c r="B88" s="203">
        <v>83</v>
      </c>
      <c r="C88" s="164" t="s">
        <v>272</v>
      </c>
      <c r="D88" s="166" t="s">
        <v>240</v>
      </c>
      <c r="E88" s="167" t="s">
        <v>78</v>
      </c>
      <c r="F88" s="186"/>
      <c r="G88" s="16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7"/>
    </row>
    <row r="89" spans="2:22" s="2" customFormat="1" hidden="1" x14ac:dyDescent="0.25">
      <c r="B89" s="203">
        <v>84</v>
      </c>
      <c r="C89" s="164" t="s">
        <v>273</v>
      </c>
      <c r="D89" s="166" t="s">
        <v>240</v>
      </c>
      <c r="E89" s="167" t="s">
        <v>77</v>
      </c>
      <c r="F89" s="186"/>
      <c r="G89" s="16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7"/>
    </row>
    <row r="90" spans="2:22" s="2" customFormat="1" hidden="1" x14ac:dyDescent="0.25">
      <c r="B90" s="203">
        <v>85</v>
      </c>
      <c r="C90" s="164" t="s">
        <v>274</v>
      </c>
      <c r="D90" s="166" t="s">
        <v>240</v>
      </c>
      <c r="E90" s="167" t="s">
        <v>77</v>
      </c>
      <c r="F90" s="186"/>
      <c r="G90" s="16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7"/>
    </row>
    <row r="91" spans="2:22" s="2" customFormat="1" hidden="1" x14ac:dyDescent="0.25">
      <c r="B91" s="203">
        <v>86</v>
      </c>
      <c r="C91" s="164" t="s">
        <v>275</v>
      </c>
      <c r="D91" s="166" t="s">
        <v>240</v>
      </c>
      <c r="E91" s="167" t="s">
        <v>78</v>
      </c>
      <c r="F91" s="186"/>
      <c r="G91" s="16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7"/>
    </row>
    <row r="92" spans="2:22" s="2" customFormat="1" hidden="1" x14ac:dyDescent="0.25">
      <c r="B92" s="203">
        <v>87</v>
      </c>
      <c r="C92" s="164" t="s">
        <v>276</v>
      </c>
      <c r="D92" s="166" t="s">
        <v>240</v>
      </c>
      <c r="E92" s="167" t="s">
        <v>77</v>
      </c>
      <c r="F92" s="186"/>
      <c r="G92" s="16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7"/>
    </row>
    <row r="93" spans="2:22" s="2" customFormat="1" hidden="1" x14ac:dyDescent="0.25">
      <c r="B93" s="203">
        <v>88</v>
      </c>
      <c r="C93" s="164" t="s">
        <v>277</v>
      </c>
      <c r="D93" s="166" t="s">
        <v>240</v>
      </c>
      <c r="E93" s="167" t="s">
        <v>29</v>
      </c>
      <c r="F93" s="186"/>
      <c r="G93" s="16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7"/>
    </row>
    <row r="94" spans="2:22" s="2" customFormat="1" hidden="1" x14ac:dyDescent="0.25">
      <c r="B94" s="203">
        <v>89</v>
      </c>
      <c r="C94" s="164" t="s">
        <v>278</v>
      </c>
      <c r="D94" s="166" t="s">
        <v>240</v>
      </c>
      <c r="E94" s="167" t="s">
        <v>279</v>
      </c>
      <c r="F94" s="186"/>
      <c r="G94" s="16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7"/>
    </row>
    <row r="95" spans="2:22" s="2" customFormat="1" hidden="1" x14ac:dyDescent="0.25">
      <c r="B95" s="203">
        <v>90</v>
      </c>
      <c r="C95" s="164" t="s">
        <v>280</v>
      </c>
      <c r="D95" s="166" t="s">
        <v>240</v>
      </c>
      <c r="E95" s="167" t="s">
        <v>83</v>
      </c>
      <c r="F95" s="186"/>
      <c r="G95" s="16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7"/>
    </row>
    <row r="96" spans="2:22" s="2" customFormat="1" hidden="1" x14ac:dyDescent="0.25">
      <c r="B96" s="203">
        <v>91</v>
      </c>
      <c r="C96" s="164" t="s">
        <v>281</v>
      </c>
      <c r="D96" s="166" t="s">
        <v>240</v>
      </c>
      <c r="E96" s="167" t="s">
        <v>24</v>
      </c>
      <c r="F96" s="186"/>
      <c r="G96" s="16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7"/>
    </row>
    <row r="97" spans="2:22" s="2" customFormat="1" hidden="1" x14ac:dyDescent="0.25">
      <c r="B97" s="203">
        <v>92</v>
      </c>
      <c r="C97" s="164" t="s">
        <v>282</v>
      </c>
      <c r="D97" s="166" t="s">
        <v>240</v>
      </c>
      <c r="E97" s="167" t="s">
        <v>24</v>
      </c>
      <c r="F97" s="186"/>
      <c r="G97" s="16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7"/>
    </row>
    <row r="98" spans="2:22" s="2" customFormat="1" x14ac:dyDescent="0.25">
      <c r="B98" s="203">
        <v>93</v>
      </c>
      <c r="C98" s="164" t="s">
        <v>347</v>
      </c>
      <c r="D98" s="166" t="s">
        <v>430</v>
      </c>
      <c r="E98" s="167" t="s">
        <v>30</v>
      </c>
      <c r="F98" s="186"/>
      <c r="G98" s="16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7"/>
    </row>
    <row r="99" spans="2:22" s="2" customFormat="1" hidden="1" x14ac:dyDescent="0.25">
      <c r="B99" s="203">
        <v>94</v>
      </c>
      <c r="C99" s="164"/>
      <c r="D99" s="166"/>
      <c r="E99" s="167"/>
      <c r="F99" s="186"/>
      <c r="G99" s="16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7"/>
    </row>
    <row r="100" spans="2:22" s="2" customFormat="1" hidden="1" x14ac:dyDescent="0.25">
      <c r="B100" s="203">
        <v>95</v>
      </c>
      <c r="C100" s="164" t="s">
        <v>283</v>
      </c>
      <c r="D100" s="166" t="s">
        <v>284</v>
      </c>
      <c r="E100" s="167" t="s">
        <v>24</v>
      </c>
      <c r="F100" s="186"/>
      <c r="G100" s="16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7"/>
    </row>
    <row r="101" spans="2:22" s="2" customFormat="1" hidden="1" x14ac:dyDescent="0.25">
      <c r="B101" s="203">
        <v>96</v>
      </c>
      <c r="C101" s="164" t="s">
        <v>285</v>
      </c>
      <c r="D101" s="166" t="s">
        <v>284</v>
      </c>
      <c r="E101" s="167" t="s">
        <v>27</v>
      </c>
      <c r="F101" s="186"/>
      <c r="G101" s="16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7"/>
    </row>
    <row r="102" spans="2:22" s="2" customFormat="1" hidden="1" x14ac:dyDescent="0.25">
      <c r="B102" s="203">
        <v>97</v>
      </c>
      <c r="C102" s="164" t="s">
        <v>286</v>
      </c>
      <c r="D102" s="166" t="s">
        <v>284</v>
      </c>
      <c r="E102" s="167" t="s">
        <v>26</v>
      </c>
      <c r="F102" s="185"/>
      <c r="G102" s="16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7"/>
    </row>
    <row r="103" spans="2:22" s="2" customFormat="1" hidden="1" x14ac:dyDescent="0.25">
      <c r="B103" s="203">
        <v>98</v>
      </c>
      <c r="C103" s="164" t="s">
        <v>287</v>
      </c>
      <c r="D103" s="166" t="s">
        <v>284</v>
      </c>
      <c r="E103" s="167" t="s">
        <v>28</v>
      </c>
      <c r="F103" s="185"/>
      <c r="G103" s="16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7"/>
    </row>
    <row r="104" spans="2:22" s="2" customFormat="1" hidden="1" x14ac:dyDescent="0.25">
      <c r="B104" s="203">
        <v>99</v>
      </c>
      <c r="C104" s="164"/>
      <c r="D104" s="166"/>
      <c r="E104" s="167"/>
      <c r="F104" s="185"/>
      <c r="G104" s="16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7"/>
    </row>
    <row r="105" spans="2:22" s="2" customFormat="1" hidden="1" x14ac:dyDescent="0.25">
      <c r="B105" s="203">
        <v>100</v>
      </c>
      <c r="C105" s="164" t="s">
        <v>289</v>
      </c>
      <c r="D105" s="166" t="s">
        <v>284</v>
      </c>
      <c r="E105" s="167" t="s">
        <v>29</v>
      </c>
      <c r="F105" s="185"/>
      <c r="G105" s="16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7"/>
    </row>
    <row r="106" spans="2:22" s="2" customFormat="1" hidden="1" x14ac:dyDescent="0.25">
      <c r="B106" s="203">
        <v>101</v>
      </c>
      <c r="C106" s="164" t="s">
        <v>290</v>
      </c>
      <c r="D106" s="166" t="s">
        <v>284</v>
      </c>
      <c r="E106" s="167" t="s">
        <v>28</v>
      </c>
      <c r="F106" s="185"/>
      <c r="G106" s="16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7"/>
    </row>
    <row r="107" spans="2:22" s="2" customFormat="1" hidden="1" x14ac:dyDescent="0.25">
      <c r="B107" s="203">
        <v>102</v>
      </c>
      <c r="C107" s="164" t="s">
        <v>291</v>
      </c>
      <c r="D107" s="166" t="s">
        <v>284</v>
      </c>
      <c r="E107" s="167" t="s">
        <v>292</v>
      </c>
      <c r="F107" s="185"/>
      <c r="G107" s="16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7"/>
    </row>
    <row r="108" spans="2:22" s="2" customFormat="1" hidden="1" x14ac:dyDescent="0.25">
      <c r="B108" s="203">
        <v>103</v>
      </c>
      <c r="C108" s="164" t="s">
        <v>293</v>
      </c>
      <c r="D108" s="166" t="s">
        <v>284</v>
      </c>
      <c r="E108" s="167" t="s">
        <v>41</v>
      </c>
      <c r="F108" s="185"/>
      <c r="G108" s="16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7"/>
    </row>
    <row r="109" spans="2:22" s="2" customFormat="1" hidden="1" x14ac:dyDescent="0.25">
      <c r="B109" s="203">
        <v>104</v>
      </c>
      <c r="C109" s="164" t="s">
        <v>294</v>
      </c>
      <c r="D109" s="166" t="s">
        <v>284</v>
      </c>
      <c r="E109" s="167" t="s">
        <v>29</v>
      </c>
      <c r="F109" s="186"/>
      <c r="G109" s="16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7"/>
    </row>
    <row r="110" spans="2:22" s="2" customFormat="1" hidden="1" x14ac:dyDescent="0.25">
      <c r="B110" s="203">
        <v>105</v>
      </c>
      <c r="C110" s="164" t="s">
        <v>295</v>
      </c>
      <c r="D110" s="166" t="s">
        <v>284</v>
      </c>
      <c r="E110" s="167" t="s">
        <v>296</v>
      </c>
      <c r="F110" s="185"/>
      <c r="G110" s="16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7"/>
    </row>
    <row r="111" spans="2:22" s="2" customFormat="1" hidden="1" x14ac:dyDescent="0.25">
      <c r="B111" s="203">
        <v>106</v>
      </c>
      <c r="C111" s="164" t="s">
        <v>297</v>
      </c>
      <c r="D111" s="166" t="s">
        <v>284</v>
      </c>
      <c r="E111" s="167" t="s">
        <v>48</v>
      </c>
      <c r="F111" s="185"/>
      <c r="G111" s="16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7"/>
    </row>
    <row r="112" spans="2:22" s="2" customFormat="1" hidden="1" x14ac:dyDescent="0.25">
      <c r="B112" s="203">
        <v>107</v>
      </c>
      <c r="C112" s="164" t="s">
        <v>298</v>
      </c>
      <c r="D112" s="166" t="s">
        <v>284</v>
      </c>
      <c r="E112" s="167" t="s">
        <v>25</v>
      </c>
      <c r="F112" s="185"/>
      <c r="G112" s="16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7"/>
    </row>
    <row r="113" spans="2:22" s="2" customFormat="1" hidden="1" x14ac:dyDescent="0.25">
      <c r="B113" s="203">
        <v>108</v>
      </c>
      <c r="C113" s="164"/>
      <c r="D113" s="166"/>
      <c r="E113" s="167"/>
      <c r="F113" s="185"/>
      <c r="G113" s="16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7"/>
    </row>
    <row r="114" spans="2:22" s="2" customFormat="1" hidden="1" x14ac:dyDescent="0.25">
      <c r="B114" s="203">
        <v>109</v>
      </c>
      <c r="C114" s="164" t="s">
        <v>299</v>
      </c>
      <c r="D114" s="166" t="s">
        <v>284</v>
      </c>
      <c r="E114" s="167" t="s">
        <v>288</v>
      </c>
      <c r="F114" s="185"/>
      <c r="G114" s="16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7"/>
    </row>
    <row r="115" spans="2:22" s="2" customFormat="1" hidden="1" x14ac:dyDescent="0.25">
      <c r="B115" s="203">
        <v>110</v>
      </c>
      <c r="C115" s="164" t="s">
        <v>300</v>
      </c>
      <c r="D115" s="166" t="s">
        <v>284</v>
      </c>
      <c r="E115" s="167" t="s">
        <v>26</v>
      </c>
      <c r="F115" s="185"/>
      <c r="G115" s="16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7"/>
    </row>
    <row r="116" spans="2:22" s="2" customFormat="1" hidden="1" x14ac:dyDescent="0.25">
      <c r="B116" s="203">
        <v>111</v>
      </c>
      <c r="C116" s="164" t="s">
        <v>301</v>
      </c>
      <c r="D116" s="166" t="s">
        <v>284</v>
      </c>
      <c r="E116" s="167" t="s">
        <v>48</v>
      </c>
      <c r="F116" s="186"/>
      <c r="G116" s="16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7"/>
    </row>
    <row r="117" spans="2:22" s="2" customFormat="1" hidden="1" x14ac:dyDescent="0.25">
      <c r="B117" s="203">
        <v>112</v>
      </c>
      <c r="C117" s="164" t="s">
        <v>302</v>
      </c>
      <c r="D117" s="166" t="s">
        <v>284</v>
      </c>
      <c r="E117" s="167" t="s">
        <v>24</v>
      </c>
      <c r="F117" s="186"/>
      <c r="G117" s="16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7"/>
    </row>
    <row r="118" spans="2:22" s="2" customFormat="1" hidden="1" x14ac:dyDescent="0.25">
      <c r="B118" s="203">
        <v>113</v>
      </c>
      <c r="C118" s="164" t="s">
        <v>303</v>
      </c>
      <c r="D118" s="166" t="s">
        <v>284</v>
      </c>
      <c r="E118" s="167" t="s">
        <v>24</v>
      </c>
      <c r="F118" s="186"/>
      <c r="G118" s="16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7"/>
    </row>
    <row r="119" spans="2:22" s="2" customFormat="1" x14ac:dyDescent="0.25">
      <c r="B119" s="203">
        <v>114</v>
      </c>
      <c r="C119" s="164" t="s">
        <v>304</v>
      </c>
      <c r="D119" s="166" t="s">
        <v>284</v>
      </c>
      <c r="E119" s="167" t="s">
        <v>30</v>
      </c>
      <c r="F119" s="186"/>
      <c r="G119" s="16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7"/>
    </row>
    <row r="120" spans="2:22" s="2" customFormat="1" hidden="1" x14ac:dyDescent="0.25">
      <c r="B120" s="203">
        <v>115</v>
      </c>
      <c r="C120" s="164" t="s">
        <v>305</v>
      </c>
      <c r="D120" s="166" t="s">
        <v>284</v>
      </c>
      <c r="E120" s="167" t="s">
        <v>83</v>
      </c>
      <c r="F120" s="186"/>
      <c r="G120" s="16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7"/>
    </row>
    <row r="121" spans="2:22" s="2" customFormat="1" hidden="1" x14ac:dyDescent="0.25">
      <c r="B121" s="203">
        <v>116</v>
      </c>
      <c r="C121" s="164" t="s">
        <v>306</v>
      </c>
      <c r="D121" s="166" t="s">
        <v>284</v>
      </c>
      <c r="E121" s="167" t="s">
        <v>56</v>
      </c>
      <c r="F121" s="186"/>
      <c r="G121" s="16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7"/>
    </row>
    <row r="122" spans="2:22" s="2" customFormat="1" hidden="1" x14ac:dyDescent="0.25">
      <c r="B122" s="203">
        <v>117</v>
      </c>
      <c r="C122" s="164" t="s">
        <v>318</v>
      </c>
      <c r="D122" s="166" t="s">
        <v>284</v>
      </c>
      <c r="E122" s="167" t="s">
        <v>83</v>
      </c>
      <c r="F122" s="186"/>
      <c r="G122" s="16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7"/>
    </row>
    <row r="123" spans="2:22" s="2" customFormat="1" hidden="1" x14ac:dyDescent="0.25">
      <c r="B123" s="203">
        <v>118</v>
      </c>
      <c r="C123" s="164"/>
      <c r="D123" s="166"/>
      <c r="E123" s="167"/>
      <c r="F123" s="186"/>
      <c r="G123" s="16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7"/>
    </row>
    <row r="124" spans="2:22" s="2" customFormat="1" hidden="1" x14ac:dyDescent="0.25">
      <c r="B124" s="203">
        <v>119</v>
      </c>
      <c r="C124" s="164" t="s">
        <v>307</v>
      </c>
      <c r="D124" s="166" t="s">
        <v>308</v>
      </c>
      <c r="E124" s="167" t="s">
        <v>29</v>
      </c>
      <c r="F124" s="186"/>
      <c r="G124" s="16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7"/>
    </row>
    <row r="125" spans="2:22" s="2" customFormat="1" hidden="1" x14ac:dyDescent="0.25">
      <c r="B125" s="203">
        <v>120</v>
      </c>
      <c r="C125" s="164" t="s">
        <v>160</v>
      </c>
      <c r="D125" s="166" t="s">
        <v>308</v>
      </c>
      <c r="E125" s="167" t="s">
        <v>28</v>
      </c>
      <c r="F125" s="186"/>
      <c r="G125" s="16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7"/>
    </row>
    <row r="126" spans="2:22" s="2" customFormat="1" hidden="1" x14ac:dyDescent="0.25">
      <c r="B126" s="203">
        <v>121</v>
      </c>
      <c r="C126" s="164" t="s">
        <v>161</v>
      </c>
      <c r="D126" s="166" t="s">
        <v>308</v>
      </c>
      <c r="E126" s="167" t="s">
        <v>28</v>
      </c>
      <c r="F126" s="185"/>
      <c r="G126" s="93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7"/>
    </row>
    <row r="127" spans="2:22" s="2" customFormat="1" hidden="1" x14ac:dyDescent="0.25">
      <c r="B127" s="203">
        <v>122</v>
      </c>
      <c r="C127" s="164" t="s">
        <v>162</v>
      </c>
      <c r="D127" s="166" t="s">
        <v>308</v>
      </c>
      <c r="E127" s="167" t="s">
        <v>24</v>
      </c>
      <c r="F127" s="186"/>
      <c r="G127" s="16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7"/>
    </row>
    <row r="128" spans="2:22" s="2" customFormat="1" hidden="1" x14ac:dyDescent="0.25">
      <c r="B128" s="203">
        <v>123</v>
      </c>
      <c r="C128" s="164" t="s">
        <v>441</v>
      </c>
      <c r="D128" s="166" t="s">
        <v>308</v>
      </c>
      <c r="E128" s="167" t="s">
        <v>24</v>
      </c>
      <c r="F128" s="186"/>
      <c r="G128" s="16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7"/>
    </row>
    <row r="129" spans="2:22" s="2" customFormat="1" hidden="1" x14ac:dyDescent="0.25">
      <c r="B129" s="203">
        <v>124</v>
      </c>
      <c r="C129" s="164" t="s">
        <v>309</v>
      </c>
      <c r="D129" s="166" t="s">
        <v>308</v>
      </c>
      <c r="E129" s="167" t="s">
        <v>296</v>
      </c>
      <c r="F129" s="186"/>
      <c r="G129" s="16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7"/>
    </row>
    <row r="130" spans="2:22" s="2" customFormat="1" hidden="1" x14ac:dyDescent="0.25">
      <c r="B130" s="203">
        <v>125</v>
      </c>
      <c r="C130" s="164" t="s">
        <v>310</v>
      </c>
      <c r="D130" s="166" t="s">
        <v>308</v>
      </c>
      <c r="E130" s="167" t="s">
        <v>32</v>
      </c>
      <c r="F130" s="186"/>
      <c r="G130" s="16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7"/>
    </row>
    <row r="131" spans="2:22" s="2" customFormat="1" hidden="1" x14ac:dyDescent="0.25">
      <c r="B131" s="203">
        <v>126</v>
      </c>
      <c r="C131" s="164"/>
      <c r="D131" s="166"/>
      <c r="E131" s="167"/>
      <c r="F131" s="185"/>
      <c r="G131" s="16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7"/>
    </row>
    <row r="132" spans="2:22" s="2" customFormat="1" hidden="1" x14ac:dyDescent="0.25">
      <c r="B132" s="203">
        <v>127</v>
      </c>
      <c r="C132" s="164" t="s">
        <v>311</v>
      </c>
      <c r="D132" s="166" t="s">
        <v>109</v>
      </c>
      <c r="E132" s="165" t="s">
        <v>288</v>
      </c>
      <c r="F132" s="186"/>
      <c r="G132" s="16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7"/>
    </row>
    <row r="133" spans="2:22" s="2" customFormat="1" hidden="1" x14ac:dyDescent="0.25">
      <c r="B133" s="203">
        <v>128</v>
      </c>
      <c r="C133" s="164" t="s">
        <v>123</v>
      </c>
      <c r="D133" s="166" t="s">
        <v>109</v>
      </c>
      <c r="E133" s="165" t="s">
        <v>288</v>
      </c>
      <c r="F133" s="185"/>
      <c r="G133" s="16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7"/>
    </row>
    <row r="134" spans="2:22" s="2" customFormat="1" hidden="1" x14ac:dyDescent="0.25">
      <c r="B134" s="203">
        <v>129</v>
      </c>
      <c r="C134" s="164"/>
      <c r="D134" s="166"/>
      <c r="E134" s="167"/>
      <c r="F134" s="185"/>
      <c r="G134" s="16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7"/>
    </row>
    <row r="135" spans="2:22" s="2" customFormat="1" hidden="1" x14ac:dyDescent="0.25">
      <c r="B135" s="203">
        <v>130</v>
      </c>
      <c r="C135" s="164" t="s">
        <v>312</v>
      </c>
      <c r="D135" s="166" t="s">
        <v>313</v>
      </c>
      <c r="E135" s="167" t="s">
        <v>42</v>
      </c>
      <c r="F135" s="186"/>
      <c r="G135" s="16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7"/>
    </row>
    <row r="136" spans="2:22" s="2" customFormat="1" hidden="1" x14ac:dyDescent="0.25">
      <c r="B136" s="203">
        <v>131</v>
      </c>
      <c r="C136" s="164" t="s">
        <v>112</v>
      </c>
      <c r="D136" s="166" t="s">
        <v>313</v>
      </c>
      <c r="E136" s="167" t="s">
        <v>42</v>
      </c>
      <c r="F136" s="186"/>
      <c r="G136" s="16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7"/>
    </row>
    <row r="137" spans="2:22" s="2" customFormat="1" hidden="1" x14ac:dyDescent="0.25">
      <c r="B137" s="203">
        <v>132</v>
      </c>
      <c r="C137" s="164" t="s">
        <v>314</v>
      </c>
      <c r="D137" s="166" t="s">
        <v>313</v>
      </c>
      <c r="E137" s="167" t="s">
        <v>41</v>
      </c>
      <c r="F137" s="186"/>
      <c r="G137" s="16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7"/>
    </row>
    <row r="138" spans="2:22" s="2" customFormat="1" hidden="1" x14ac:dyDescent="0.25">
      <c r="B138" s="203">
        <v>133</v>
      </c>
      <c r="C138" s="164" t="s">
        <v>135</v>
      </c>
      <c r="D138" s="166" t="s">
        <v>313</v>
      </c>
      <c r="E138" s="167" t="s">
        <v>41</v>
      </c>
      <c r="F138" s="186"/>
      <c r="G138" s="16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7"/>
    </row>
    <row r="139" spans="2:22" s="2" customFormat="1" hidden="1" x14ac:dyDescent="0.25">
      <c r="B139" s="203">
        <v>136</v>
      </c>
      <c r="C139" s="164" t="s">
        <v>136</v>
      </c>
      <c r="D139" s="166" t="s">
        <v>313</v>
      </c>
      <c r="E139" s="167" t="s">
        <v>41</v>
      </c>
      <c r="F139" s="186"/>
      <c r="G139" s="16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7"/>
    </row>
    <row r="140" spans="2:22" s="2" customFormat="1" hidden="1" x14ac:dyDescent="0.25">
      <c r="B140" s="203">
        <v>138</v>
      </c>
      <c r="C140" s="164" t="s">
        <v>113</v>
      </c>
      <c r="D140" s="166" t="s">
        <v>313</v>
      </c>
      <c r="E140" s="167" t="s">
        <v>50</v>
      </c>
      <c r="F140" s="185"/>
      <c r="G140" s="16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7"/>
    </row>
    <row r="141" spans="2:22" s="2" customFormat="1" hidden="1" x14ac:dyDescent="0.25">
      <c r="B141" s="203">
        <v>139</v>
      </c>
      <c r="C141" s="164" t="s">
        <v>137</v>
      </c>
      <c r="D141" s="166" t="s">
        <v>313</v>
      </c>
      <c r="E141" s="167" t="s">
        <v>48</v>
      </c>
      <c r="F141" s="185"/>
      <c r="G141" s="16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7"/>
    </row>
    <row r="142" spans="2:22" s="2" customFormat="1" hidden="1" x14ac:dyDescent="0.25">
      <c r="B142" s="203">
        <v>140</v>
      </c>
      <c r="C142" s="164" t="s">
        <v>315</v>
      </c>
      <c r="D142" s="166" t="s">
        <v>313</v>
      </c>
      <c r="E142" s="167" t="s">
        <v>48</v>
      </c>
      <c r="F142" s="185"/>
      <c r="G142" s="16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7"/>
    </row>
    <row r="143" spans="2:22" s="2" customFormat="1" hidden="1" x14ac:dyDescent="0.25">
      <c r="B143" s="203">
        <v>141</v>
      </c>
      <c r="C143" s="164"/>
      <c r="D143" s="166"/>
      <c r="E143" s="167"/>
      <c r="F143" s="185"/>
      <c r="G143" s="16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7"/>
    </row>
    <row r="144" spans="2:22" s="2" customFormat="1" hidden="1" x14ac:dyDescent="0.25">
      <c r="B144" s="203">
        <v>142</v>
      </c>
      <c r="C144" s="164" t="s">
        <v>316</v>
      </c>
      <c r="D144" s="166" t="s">
        <v>313</v>
      </c>
      <c r="E144" s="167" t="s">
        <v>51</v>
      </c>
      <c r="F144" s="185"/>
      <c r="G144" s="16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7"/>
    </row>
    <row r="145" spans="2:22" s="2" customFormat="1" hidden="1" x14ac:dyDescent="0.25">
      <c r="B145" s="203">
        <v>143</v>
      </c>
      <c r="C145" s="164" t="s">
        <v>138</v>
      </c>
      <c r="D145" s="166" t="s">
        <v>313</v>
      </c>
      <c r="E145" s="167" t="s">
        <v>49</v>
      </c>
      <c r="F145" s="185"/>
      <c r="G145" s="16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7"/>
    </row>
    <row r="146" spans="2:22" s="2" customFormat="1" hidden="1" x14ac:dyDescent="0.25">
      <c r="B146" s="203">
        <v>144</v>
      </c>
      <c r="C146" s="164" t="s">
        <v>317</v>
      </c>
      <c r="D146" s="166" t="s">
        <v>313</v>
      </c>
      <c r="E146" s="167" t="s">
        <v>27</v>
      </c>
      <c r="F146" s="185"/>
      <c r="G146" s="16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7"/>
    </row>
    <row r="147" spans="2:22" s="2" customFormat="1" hidden="1" x14ac:dyDescent="0.25">
      <c r="B147" s="203">
        <v>145</v>
      </c>
      <c r="C147" s="164" t="s">
        <v>319</v>
      </c>
      <c r="D147" s="166" t="s">
        <v>430</v>
      </c>
      <c r="E147" s="167" t="s">
        <v>83</v>
      </c>
      <c r="F147" s="185"/>
      <c r="G147" s="16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7"/>
    </row>
    <row r="148" spans="2:22" s="2" customFormat="1" hidden="1" x14ac:dyDescent="0.25">
      <c r="B148" s="203">
        <v>146</v>
      </c>
      <c r="C148" s="164"/>
      <c r="D148" s="166"/>
      <c r="E148" s="167"/>
      <c r="F148" s="185"/>
      <c r="G148" s="16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7"/>
    </row>
    <row r="149" spans="2:22" s="2" customFormat="1" hidden="1" x14ac:dyDescent="0.25">
      <c r="B149" s="203">
        <v>147</v>
      </c>
      <c r="C149" s="164" t="s">
        <v>320</v>
      </c>
      <c r="D149" s="166" t="s">
        <v>321</v>
      </c>
      <c r="E149" s="167" t="s">
        <v>78</v>
      </c>
      <c r="F149" s="185"/>
      <c r="G149" s="16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7"/>
    </row>
    <row r="150" spans="2:22" s="2" customFormat="1" hidden="1" x14ac:dyDescent="0.25">
      <c r="B150" s="203">
        <v>148</v>
      </c>
      <c r="C150" s="164" t="s">
        <v>322</v>
      </c>
      <c r="D150" s="166" t="s">
        <v>321</v>
      </c>
      <c r="E150" s="167" t="s">
        <v>78</v>
      </c>
      <c r="F150" s="186"/>
      <c r="G150" s="16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7"/>
    </row>
    <row r="151" spans="2:22" s="2" customFormat="1" hidden="1" x14ac:dyDescent="0.25">
      <c r="B151" s="203">
        <v>149</v>
      </c>
      <c r="C151" s="164"/>
      <c r="D151" s="166"/>
      <c r="E151" s="167"/>
      <c r="F151" s="186"/>
      <c r="G151" s="16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7"/>
    </row>
    <row r="152" spans="2:22" s="2" customFormat="1" hidden="1" x14ac:dyDescent="0.25">
      <c r="B152" s="203">
        <v>150</v>
      </c>
      <c r="C152" s="164" t="s">
        <v>323</v>
      </c>
      <c r="D152" s="166" t="s">
        <v>321</v>
      </c>
      <c r="E152" s="167" t="s">
        <v>48</v>
      </c>
      <c r="F152" s="186"/>
      <c r="G152" s="16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7"/>
    </row>
    <row r="153" spans="2:22" s="2" customFormat="1" hidden="1" x14ac:dyDescent="0.25">
      <c r="B153" s="203">
        <v>151</v>
      </c>
      <c r="C153" s="164" t="s">
        <v>324</v>
      </c>
      <c r="D153" s="166" t="s">
        <v>321</v>
      </c>
      <c r="E153" s="167" t="s">
        <v>50</v>
      </c>
      <c r="F153" s="186"/>
      <c r="G153" s="16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7"/>
    </row>
    <row r="154" spans="2:22" s="2" customFormat="1" hidden="1" x14ac:dyDescent="0.25">
      <c r="B154" s="203">
        <v>152</v>
      </c>
      <c r="C154" s="164" t="s">
        <v>325</v>
      </c>
      <c r="D154" s="166" t="s">
        <v>321</v>
      </c>
      <c r="E154" s="167" t="s">
        <v>50</v>
      </c>
      <c r="F154" s="186"/>
      <c r="G154" s="16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7"/>
    </row>
    <row r="155" spans="2:22" s="2" customFormat="1" hidden="1" x14ac:dyDescent="0.25">
      <c r="B155" s="203">
        <v>153</v>
      </c>
      <c r="C155" s="164" t="s">
        <v>326</v>
      </c>
      <c r="D155" s="166" t="s">
        <v>321</v>
      </c>
      <c r="E155" s="167" t="s">
        <v>41</v>
      </c>
      <c r="F155" s="186"/>
      <c r="G155" s="16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7"/>
    </row>
    <row r="156" spans="2:22" s="2" customFormat="1" hidden="1" x14ac:dyDescent="0.25">
      <c r="B156" s="203">
        <v>154</v>
      </c>
      <c r="C156" s="164" t="s">
        <v>327</v>
      </c>
      <c r="D156" s="166" t="s">
        <v>321</v>
      </c>
      <c r="E156" s="167" t="s">
        <v>328</v>
      </c>
      <c r="F156" s="186"/>
      <c r="G156" s="16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7"/>
    </row>
    <row r="157" spans="2:22" s="2" customFormat="1" hidden="1" x14ac:dyDescent="0.25">
      <c r="B157" s="203">
        <v>155</v>
      </c>
      <c r="C157" s="164" t="s">
        <v>329</v>
      </c>
      <c r="D157" s="166" t="s">
        <v>321</v>
      </c>
      <c r="E157" s="167" t="s">
        <v>328</v>
      </c>
      <c r="F157" s="186"/>
      <c r="G157" s="16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7"/>
    </row>
    <row r="158" spans="2:22" s="2" customFormat="1" hidden="1" x14ac:dyDescent="0.25">
      <c r="B158" s="203">
        <v>156</v>
      </c>
      <c r="C158" s="164" t="s">
        <v>330</v>
      </c>
      <c r="D158" s="166" t="s">
        <v>321</v>
      </c>
      <c r="E158" s="167" t="s">
        <v>41</v>
      </c>
      <c r="F158" s="186"/>
      <c r="G158" s="16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7"/>
    </row>
    <row r="159" spans="2:22" s="2" customFormat="1" hidden="1" x14ac:dyDescent="0.25">
      <c r="B159" s="203">
        <v>157</v>
      </c>
      <c r="C159" s="164" t="s">
        <v>331</v>
      </c>
      <c r="D159" s="166" t="s">
        <v>321</v>
      </c>
      <c r="E159" s="167" t="s">
        <v>328</v>
      </c>
      <c r="F159" s="186"/>
      <c r="G159" s="16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7"/>
    </row>
    <row r="160" spans="2:22" s="2" customFormat="1" hidden="1" x14ac:dyDescent="0.25">
      <c r="B160" s="203">
        <v>158</v>
      </c>
      <c r="C160" s="164" t="s">
        <v>332</v>
      </c>
      <c r="D160" s="166" t="s">
        <v>321</v>
      </c>
      <c r="E160" s="167" t="s">
        <v>42</v>
      </c>
      <c r="F160" s="186"/>
      <c r="G160" s="16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7"/>
    </row>
    <row r="161" spans="2:22" s="2" customFormat="1" hidden="1" x14ac:dyDescent="0.25">
      <c r="B161" s="203">
        <v>159</v>
      </c>
      <c r="C161" s="164" t="s">
        <v>333</v>
      </c>
      <c r="D161" s="166" t="s">
        <v>321</v>
      </c>
      <c r="E161" s="167" t="s">
        <v>42</v>
      </c>
      <c r="F161" s="186"/>
      <c r="G161" s="16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7"/>
    </row>
    <row r="162" spans="2:22" s="2" customFormat="1" hidden="1" x14ac:dyDescent="0.25">
      <c r="B162" s="203">
        <v>160</v>
      </c>
      <c r="C162" s="86" t="s">
        <v>334</v>
      </c>
      <c r="D162" s="87" t="s">
        <v>321</v>
      </c>
      <c r="E162" s="163" t="s">
        <v>42</v>
      </c>
      <c r="F162" s="190"/>
      <c r="G162" s="16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7"/>
    </row>
    <row r="163" spans="2:22" s="2" customFormat="1" hidden="1" x14ac:dyDescent="0.25">
      <c r="B163" s="203">
        <v>161</v>
      </c>
      <c r="C163" s="164" t="s">
        <v>335</v>
      </c>
      <c r="D163" s="166" t="s">
        <v>321</v>
      </c>
      <c r="E163" s="167" t="s">
        <v>77</v>
      </c>
      <c r="F163" s="186"/>
      <c r="G163" s="16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7"/>
    </row>
    <row r="164" spans="2:22" s="2" customFormat="1" hidden="1" x14ac:dyDescent="0.25">
      <c r="B164" s="203">
        <v>162</v>
      </c>
      <c r="C164" s="164" t="s">
        <v>336</v>
      </c>
      <c r="D164" s="166" t="s">
        <v>321</v>
      </c>
      <c r="E164" s="167" t="s">
        <v>77</v>
      </c>
      <c r="F164" s="186"/>
      <c r="G164" s="16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7"/>
    </row>
    <row r="165" spans="2:22" s="2" customFormat="1" hidden="1" x14ac:dyDescent="0.25">
      <c r="B165" s="203">
        <v>163</v>
      </c>
      <c r="C165" s="164" t="s">
        <v>337</v>
      </c>
      <c r="D165" s="166" t="s">
        <v>321</v>
      </c>
      <c r="E165" s="167" t="s">
        <v>77</v>
      </c>
      <c r="F165" s="186"/>
      <c r="G165" s="16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7"/>
    </row>
    <row r="166" spans="2:22" s="2" customFormat="1" hidden="1" x14ac:dyDescent="0.25">
      <c r="B166" s="203">
        <v>164</v>
      </c>
      <c r="C166" s="164" t="s">
        <v>338</v>
      </c>
      <c r="D166" s="166" t="s">
        <v>321</v>
      </c>
      <c r="E166" s="167" t="s">
        <v>78</v>
      </c>
      <c r="F166" s="186"/>
      <c r="G166" s="16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7"/>
    </row>
    <row r="167" spans="2:22" s="2" customFormat="1" hidden="1" x14ac:dyDescent="0.25">
      <c r="B167" s="203">
        <v>165</v>
      </c>
      <c r="C167" s="164" t="s">
        <v>339</v>
      </c>
      <c r="D167" s="166" t="s">
        <v>321</v>
      </c>
      <c r="E167" s="167" t="s">
        <v>26</v>
      </c>
      <c r="F167" s="186"/>
      <c r="G167" s="16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7"/>
    </row>
    <row r="168" spans="2:22" s="2" customFormat="1" hidden="1" x14ac:dyDescent="0.25">
      <c r="B168" s="203">
        <v>166</v>
      </c>
      <c r="C168" s="164" t="s">
        <v>340</v>
      </c>
      <c r="D168" s="166" t="s">
        <v>321</v>
      </c>
      <c r="E168" s="167" t="s">
        <v>26</v>
      </c>
      <c r="F168" s="186"/>
      <c r="G168" s="16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7"/>
    </row>
    <row r="169" spans="2:22" s="2" customFormat="1" hidden="1" x14ac:dyDescent="0.25">
      <c r="B169" s="203">
        <v>167</v>
      </c>
      <c r="C169" s="164" t="s">
        <v>341</v>
      </c>
      <c r="D169" s="166" t="s">
        <v>321</v>
      </c>
      <c r="E169" s="167" t="s">
        <v>26</v>
      </c>
      <c r="F169" s="186"/>
      <c r="G169" s="16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7"/>
    </row>
    <row r="170" spans="2:22" s="2" customFormat="1" hidden="1" x14ac:dyDescent="0.25">
      <c r="B170" s="203">
        <v>168</v>
      </c>
      <c r="C170" s="164" t="s">
        <v>342</v>
      </c>
      <c r="D170" s="166" t="s">
        <v>321</v>
      </c>
      <c r="E170" s="167" t="s">
        <v>26</v>
      </c>
      <c r="F170" s="186"/>
      <c r="G170" s="16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7"/>
    </row>
    <row r="171" spans="2:22" s="2" customFormat="1" hidden="1" x14ac:dyDescent="0.25">
      <c r="B171" s="203">
        <v>169</v>
      </c>
      <c r="C171" s="164"/>
      <c r="D171" s="166"/>
      <c r="E171" s="167"/>
      <c r="F171" s="186"/>
      <c r="G171" s="16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7"/>
    </row>
    <row r="172" spans="2:22" s="2" customFormat="1" hidden="1" x14ac:dyDescent="0.25">
      <c r="B172" s="203">
        <v>170</v>
      </c>
      <c r="C172" s="164" t="s">
        <v>343</v>
      </c>
      <c r="D172" s="166" t="s">
        <v>321</v>
      </c>
      <c r="E172" s="167" t="s">
        <v>344</v>
      </c>
      <c r="F172" s="186"/>
      <c r="G172" s="16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7"/>
    </row>
    <row r="173" spans="2:22" s="2" customFormat="1" hidden="1" x14ac:dyDescent="0.25">
      <c r="B173" s="203">
        <v>171</v>
      </c>
      <c r="C173" s="164"/>
      <c r="D173" s="166"/>
      <c r="E173" s="167"/>
      <c r="F173" s="186"/>
      <c r="G173" s="16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7"/>
    </row>
    <row r="174" spans="2:22" s="2" customFormat="1" hidden="1" x14ac:dyDescent="0.25">
      <c r="B174" s="203">
        <v>172</v>
      </c>
      <c r="C174" s="164" t="s">
        <v>345</v>
      </c>
      <c r="D174" s="166" t="s">
        <v>321</v>
      </c>
      <c r="E174" s="167" t="s">
        <v>344</v>
      </c>
      <c r="F174" s="186"/>
      <c r="G174" s="16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7"/>
    </row>
    <row r="175" spans="2:22" s="2" customFormat="1" hidden="1" x14ac:dyDescent="0.25">
      <c r="B175" s="203">
        <v>173</v>
      </c>
      <c r="C175" s="164" t="s">
        <v>346</v>
      </c>
      <c r="D175" s="166" t="s">
        <v>321</v>
      </c>
      <c r="E175" s="167" t="s">
        <v>292</v>
      </c>
      <c r="F175" s="186"/>
      <c r="G175" s="16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7"/>
    </row>
    <row r="176" spans="2:22" s="2" customFormat="1" hidden="1" x14ac:dyDescent="0.25">
      <c r="B176" s="203">
        <v>174</v>
      </c>
      <c r="C176" s="164"/>
      <c r="D176" s="166"/>
      <c r="E176" s="167"/>
      <c r="F176" s="186"/>
      <c r="G176" s="16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7"/>
    </row>
    <row r="177" spans="2:22" s="2" customFormat="1" hidden="1" x14ac:dyDescent="0.25">
      <c r="B177" s="203">
        <v>175</v>
      </c>
      <c r="C177" s="164" t="s">
        <v>349</v>
      </c>
      <c r="D177" s="166" t="s">
        <v>350</v>
      </c>
      <c r="E177" s="167" t="s">
        <v>24</v>
      </c>
      <c r="F177" s="186"/>
      <c r="G177" s="16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7"/>
    </row>
    <row r="178" spans="2:22" s="2" customFormat="1" hidden="1" x14ac:dyDescent="0.25">
      <c r="B178" s="203">
        <v>176</v>
      </c>
      <c r="C178" s="164" t="s">
        <v>351</v>
      </c>
      <c r="D178" s="166" t="s">
        <v>350</v>
      </c>
      <c r="E178" s="167" t="s">
        <v>288</v>
      </c>
      <c r="F178" s="186"/>
      <c r="G178" s="16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7"/>
    </row>
    <row r="179" spans="2:22" s="2" customFormat="1" hidden="1" x14ac:dyDescent="0.25">
      <c r="B179" s="203">
        <v>177</v>
      </c>
      <c r="C179" s="164" t="s">
        <v>352</v>
      </c>
      <c r="D179" s="166" t="s">
        <v>350</v>
      </c>
      <c r="E179" s="167" t="s">
        <v>24</v>
      </c>
      <c r="F179" s="186"/>
      <c r="G179" s="16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7"/>
    </row>
    <row r="180" spans="2:22" s="2" customFormat="1" hidden="1" x14ac:dyDescent="0.25">
      <c r="B180" s="203">
        <v>178</v>
      </c>
      <c r="C180" s="164" t="s">
        <v>353</v>
      </c>
      <c r="D180" s="166" t="s">
        <v>350</v>
      </c>
      <c r="E180" s="167" t="s">
        <v>85</v>
      </c>
      <c r="F180" s="186"/>
      <c r="G180" s="16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7"/>
    </row>
    <row r="181" spans="2:22" s="2" customFormat="1" hidden="1" x14ac:dyDescent="0.25">
      <c r="B181" s="203" t="s">
        <v>82</v>
      </c>
      <c r="C181" s="164" t="s">
        <v>354</v>
      </c>
      <c r="D181" s="164" t="s">
        <v>350</v>
      </c>
      <c r="E181" s="167" t="s">
        <v>355</v>
      </c>
      <c r="F181" s="186"/>
      <c r="G181" s="16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7"/>
    </row>
    <row r="182" spans="2:22" s="2" customFormat="1" hidden="1" x14ac:dyDescent="0.25">
      <c r="B182" s="203">
        <v>180</v>
      </c>
      <c r="C182" s="164" t="s">
        <v>126</v>
      </c>
      <c r="D182" s="166" t="s">
        <v>350</v>
      </c>
      <c r="E182" s="167" t="s">
        <v>24</v>
      </c>
      <c r="F182" s="186"/>
      <c r="G182" s="16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7"/>
    </row>
    <row r="183" spans="2:22" s="2" customFormat="1" hidden="1" x14ac:dyDescent="0.25">
      <c r="B183" s="203">
        <v>181</v>
      </c>
      <c r="C183" s="164" t="s">
        <v>126</v>
      </c>
      <c r="D183" s="166" t="s">
        <v>350</v>
      </c>
      <c r="E183" s="167" t="s">
        <v>85</v>
      </c>
      <c r="F183" s="186"/>
      <c r="G183" s="16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7"/>
    </row>
    <row r="184" spans="2:22" s="2" customFormat="1" hidden="1" x14ac:dyDescent="0.25">
      <c r="B184" s="203">
        <v>182</v>
      </c>
      <c r="C184" s="164" t="s">
        <v>356</v>
      </c>
      <c r="D184" s="166" t="s">
        <v>350</v>
      </c>
      <c r="E184" s="167" t="s">
        <v>24</v>
      </c>
      <c r="F184" s="186"/>
      <c r="G184" s="16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7"/>
    </row>
    <row r="185" spans="2:22" s="2" customFormat="1" hidden="1" x14ac:dyDescent="0.25">
      <c r="B185" s="203">
        <v>183</v>
      </c>
      <c r="C185" s="164" t="s">
        <v>357</v>
      </c>
      <c r="D185" s="166" t="s">
        <v>350</v>
      </c>
      <c r="E185" s="167" t="s">
        <v>28</v>
      </c>
      <c r="F185" s="186"/>
      <c r="G185" s="16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7"/>
    </row>
    <row r="186" spans="2:22" s="2" customFormat="1" hidden="1" x14ac:dyDescent="0.25">
      <c r="B186" s="203">
        <v>184</v>
      </c>
      <c r="C186" s="164" t="s">
        <v>358</v>
      </c>
      <c r="D186" s="166" t="s">
        <v>350</v>
      </c>
      <c r="E186" s="167" t="s">
        <v>292</v>
      </c>
      <c r="F186" s="186"/>
      <c r="G186" s="16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7"/>
    </row>
    <row r="187" spans="2:22" s="2" customFormat="1" hidden="1" x14ac:dyDescent="0.25">
      <c r="B187" s="203">
        <v>185</v>
      </c>
      <c r="C187" s="164" t="s">
        <v>359</v>
      </c>
      <c r="D187" s="166" t="s">
        <v>350</v>
      </c>
      <c r="E187" s="167" t="s">
        <v>27</v>
      </c>
      <c r="F187" s="186"/>
      <c r="G187" s="16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7"/>
    </row>
    <row r="188" spans="2:22" s="2" customFormat="1" hidden="1" x14ac:dyDescent="0.25">
      <c r="B188" s="203">
        <v>186</v>
      </c>
      <c r="C188" s="164" t="s">
        <v>128</v>
      </c>
      <c r="D188" s="166" t="s">
        <v>350</v>
      </c>
      <c r="E188" s="167" t="s">
        <v>288</v>
      </c>
      <c r="F188" s="186"/>
      <c r="G188" s="16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7"/>
    </row>
    <row r="189" spans="2:22" s="2" customFormat="1" hidden="1" x14ac:dyDescent="0.25">
      <c r="B189" s="203">
        <v>187</v>
      </c>
      <c r="C189" s="164" t="s">
        <v>127</v>
      </c>
      <c r="D189" s="166" t="s">
        <v>350</v>
      </c>
      <c r="E189" s="167" t="s">
        <v>85</v>
      </c>
      <c r="F189" s="186"/>
      <c r="G189" s="16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7"/>
    </row>
    <row r="190" spans="2:22" s="2" customFormat="1" hidden="1" x14ac:dyDescent="0.25">
      <c r="B190" s="203">
        <v>188</v>
      </c>
      <c r="C190" s="164" t="s">
        <v>117</v>
      </c>
      <c r="D190" s="166" t="s">
        <v>350</v>
      </c>
      <c r="E190" s="167" t="s">
        <v>29</v>
      </c>
      <c r="F190" s="186"/>
      <c r="G190" s="16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7"/>
    </row>
    <row r="191" spans="2:22" s="2" customFormat="1" hidden="1" x14ac:dyDescent="0.25">
      <c r="B191" s="203">
        <v>189</v>
      </c>
      <c r="C191" s="164" t="s">
        <v>111</v>
      </c>
      <c r="D191" s="166" t="s">
        <v>350</v>
      </c>
      <c r="E191" s="167" t="s">
        <v>41</v>
      </c>
      <c r="F191" s="186"/>
      <c r="G191" s="16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7"/>
    </row>
    <row r="192" spans="2:22" s="2" customFormat="1" hidden="1" x14ac:dyDescent="0.25">
      <c r="B192" s="203">
        <v>190</v>
      </c>
      <c r="C192" s="164"/>
      <c r="D192" s="166"/>
      <c r="E192" s="167"/>
      <c r="F192" s="186"/>
      <c r="G192" s="16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7"/>
    </row>
    <row r="193" spans="2:22" s="2" customFormat="1" hidden="1" x14ac:dyDescent="0.25">
      <c r="B193" s="203" t="s">
        <v>82</v>
      </c>
      <c r="C193" s="164" t="s">
        <v>130</v>
      </c>
      <c r="D193" s="166" t="s">
        <v>350</v>
      </c>
      <c r="E193" s="167" t="s">
        <v>355</v>
      </c>
      <c r="F193" s="186"/>
      <c r="G193" s="16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7"/>
    </row>
    <row r="194" spans="2:22" s="2" customFormat="1" hidden="1" x14ac:dyDescent="0.25">
      <c r="B194" s="203">
        <v>192</v>
      </c>
      <c r="C194" s="164" t="s">
        <v>110</v>
      </c>
      <c r="D194" s="166" t="s">
        <v>350</v>
      </c>
      <c r="E194" s="167" t="s">
        <v>25</v>
      </c>
      <c r="F194" s="186"/>
      <c r="G194" s="16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7"/>
    </row>
    <row r="195" spans="2:22" s="2" customFormat="1" hidden="1" x14ac:dyDescent="0.25">
      <c r="B195" s="203">
        <v>193</v>
      </c>
      <c r="C195" s="164" t="s">
        <v>360</v>
      </c>
      <c r="D195" s="166" t="s">
        <v>350</v>
      </c>
      <c r="E195" s="167" t="s">
        <v>48</v>
      </c>
      <c r="F195" s="186"/>
      <c r="G195" s="16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7"/>
    </row>
    <row r="196" spans="2:22" s="2" customFormat="1" hidden="1" x14ac:dyDescent="0.25">
      <c r="B196" s="203">
        <v>194</v>
      </c>
      <c r="C196" s="164" t="s">
        <v>174</v>
      </c>
      <c r="D196" s="166" t="s">
        <v>350</v>
      </c>
      <c r="E196" s="167" t="s">
        <v>25</v>
      </c>
      <c r="F196" s="186"/>
      <c r="G196" s="16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7"/>
    </row>
    <row r="197" spans="2:22" s="2" customFormat="1" hidden="1" x14ac:dyDescent="0.25">
      <c r="B197" s="203">
        <v>195</v>
      </c>
      <c r="C197" s="164" t="s">
        <v>361</v>
      </c>
      <c r="D197" s="166" t="s">
        <v>350</v>
      </c>
      <c r="E197" s="167" t="s">
        <v>288</v>
      </c>
      <c r="F197" s="186"/>
      <c r="G197" s="16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7"/>
    </row>
    <row r="198" spans="2:22" s="2" customFormat="1" hidden="1" x14ac:dyDescent="0.25">
      <c r="B198" s="203">
        <v>196</v>
      </c>
      <c r="C198" s="164" t="s">
        <v>129</v>
      </c>
      <c r="D198" s="166" t="s">
        <v>350</v>
      </c>
      <c r="E198" s="167" t="s">
        <v>288</v>
      </c>
      <c r="F198" s="186"/>
      <c r="G198" s="16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7"/>
    </row>
    <row r="199" spans="2:22" s="2" customFormat="1" hidden="1" x14ac:dyDescent="0.25">
      <c r="B199" s="203">
        <v>197</v>
      </c>
      <c r="C199" s="164" t="s">
        <v>362</v>
      </c>
      <c r="D199" s="166" t="s">
        <v>350</v>
      </c>
      <c r="E199" s="167" t="s">
        <v>363</v>
      </c>
      <c r="F199" s="186"/>
      <c r="G199" s="16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7"/>
    </row>
    <row r="200" spans="2:22" s="2" customFormat="1" hidden="1" x14ac:dyDescent="0.25">
      <c r="B200" s="203">
        <v>198</v>
      </c>
      <c r="C200" s="164" t="s">
        <v>364</v>
      </c>
      <c r="D200" s="166" t="s">
        <v>350</v>
      </c>
      <c r="E200" s="167" t="s">
        <v>288</v>
      </c>
      <c r="F200" s="186"/>
      <c r="G200" s="16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7"/>
    </row>
    <row r="201" spans="2:22" s="2" customFormat="1" hidden="1" x14ac:dyDescent="0.25">
      <c r="B201" s="203">
        <v>199</v>
      </c>
      <c r="C201" s="164" t="s">
        <v>365</v>
      </c>
      <c r="D201" s="164" t="s">
        <v>350</v>
      </c>
      <c r="E201" s="167" t="s">
        <v>51</v>
      </c>
      <c r="F201" s="186"/>
      <c r="G201" s="16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7"/>
    </row>
    <row r="202" spans="2:22" s="2" customFormat="1" hidden="1" x14ac:dyDescent="0.25">
      <c r="B202" s="203">
        <v>200</v>
      </c>
      <c r="C202" s="164" t="s">
        <v>438</v>
      </c>
      <c r="D202" s="166" t="s">
        <v>350</v>
      </c>
      <c r="E202" s="167" t="s">
        <v>32</v>
      </c>
      <c r="F202" s="186"/>
      <c r="G202" s="16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7"/>
    </row>
    <row r="203" spans="2:22" s="2" customFormat="1" hidden="1" x14ac:dyDescent="0.25">
      <c r="B203" s="203">
        <v>201</v>
      </c>
      <c r="C203" s="164" t="s">
        <v>366</v>
      </c>
      <c r="D203" s="166" t="s">
        <v>350</v>
      </c>
      <c r="E203" s="167" t="s">
        <v>56</v>
      </c>
      <c r="F203" s="186"/>
      <c r="G203" s="16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7"/>
    </row>
    <row r="204" spans="2:22" s="2" customFormat="1" hidden="1" x14ac:dyDescent="0.25">
      <c r="B204" s="203">
        <v>202</v>
      </c>
      <c r="C204" s="164" t="s">
        <v>367</v>
      </c>
      <c r="D204" s="166" t="s">
        <v>350</v>
      </c>
      <c r="E204" s="167" t="s">
        <v>83</v>
      </c>
      <c r="F204" s="186"/>
      <c r="G204" s="16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7"/>
    </row>
    <row r="205" spans="2:22" s="2" customFormat="1" hidden="1" x14ac:dyDescent="0.25">
      <c r="B205" s="203">
        <v>203</v>
      </c>
      <c r="C205" s="164" t="s">
        <v>368</v>
      </c>
      <c r="D205" s="166" t="s">
        <v>350</v>
      </c>
      <c r="E205" s="167" t="s">
        <v>31</v>
      </c>
      <c r="F205" s="186"/>
      <c r="G205" s="16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7"/>
    </row>
    <row r="206" spans="2:22" s="2" customFormat="1" x14ac:dyDescent="0.25">
      <c r="B206" s="203">
        <v>204</v>
      </c>
      <c r="C206" s="164" t="s">
        <v>369</v>
      </c>
      <c r="D206" s="166" t="s">
        <v>350</v>
      </c>
      <c r="E206" s="167" t="s">
        <v>30</v>
      </c>
      <c r="F206" s="186"/>
      <c r="G206" s="16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7"/>
    </row>
    <row r="207" spans="2:22" s="2" customFormat="1" hidden="1" x14ac:dyDescent="0.25">
      <c r="B207" s="203">
        <v>205</v>
      </c>
      <c r="C207" s="164" t="s">
        <v>370</v>
      </c>
      <c r="D207" s="166" t="s">
        <v>350</v>
      </c>
      <c r="E207" s="167" t="s">
        <v>31</v>
      </c>
      <c r="F207" s="186"/>
      <c r="G207" s="16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7"/>
    </row>
    <row r="208" spans="2:22" s="2" customFormat="1" ht="27.6" hidden="1" x14ac:dyDescent="0.25">
      <c r="B208" s="203">
        <v>206</v>
      </c>
      <c r="C208" s="164" t="s">
        <v>371</v>
      </c>
      <c r="D208" s="166" t="s">
        <v>350</v>
      </c>
      <c r="E208" s="167" t="s">
        <v>46</v>
      </c>
      <c r="F208" s="186"/>
      <c r="G208" s="16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7"/>
    </row>
    <row r="209" spans="2:22" s="2" customFormat="1" hidden="1" x14ac:dyDescent="0.25">
      <c r="B209" s="203">
        <v>207</v>
      </c>
      <c r="C209" s="164"/>
      <c r="D209" s="166"/>
      <c r="E209" s="167"/>
      <c r="F209" s="186"/>
      <c r="G209" s="16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7"/>
    </row>
    <row r="210" spans="2:22" s="2" customFormat="1" hidden="1" x14ac:dyDescent="0.25">
      <c r="B210" s="203">
        <v>208</v>
      </c>
      <c r="C210" s="164" t="s">
        <v>372</v>
      </c>
      <c r="D210" s="166" t="s">
        <v>373</v>
      </c>
      <c r="E210" s="167" t="s">
        <v>24</v>
      </c>
      <c r="F210" s="186"/>
      <c r="G210" s="16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7"/>
    </row>
    <row r="211" spans="2:22" s="2" customFormat="1" hidden="1" x14ac:dyDescent="0.25">
      <c r="B211" s="203">
        <v>209</v>
      </c>
      <c r="C211" s="164" t="s">
        <v>374</v>
      </c>
      <c r="D211" s="166" t="s">
        <v>373</v>
      </c>
      <c r="E211" s="167" t="s">
        <v>24</v>
      </c>
      <c r="F211" s="186"/>
      <c r="G211" s="16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7"/>
    </row>
    <row r="212" spans="2:22" s="2" customFormat="1" hidden="1" x14ac:dyDescent="0.25">
      <c r="B212" s="203">
        <v>210</v>
      </c>
      <c r="C212" s="164" t="s">
        <v>375</v>
      </c>
      <c r="D212" s="166" t="s">
        <v>373</v>
      </c>
      <c r="E212" s="167" t="s">
        <v>26</v>
      </c>
      <c r="F212" s="186"/>
      <c r="G212" s="16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7"/>
    </row>
    <row r="213" spans="2:22" s="2" customFormat="1" hidden="1" x14ac:dyDescent="0.25">
      <c r="B213" s="203">
        <v>211</v>
      </c>
      <c r="C213" s="164" t="s">
        <v>376</v>
      </c>
      <c r="D213" s="166" t="s">
        <v>373</v>
      </c>
      <c r="E213" s="167" t="s">
        <v>41</v>
      </c>
      <c r="F213" s="186"/>
      <c r="G213" s="16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7"/>
    </row>
    <row r="214" spans="2:22" s="2" customFormat="1" hidden="1" x14ac:dyDescent="0.25">
      <c r="B214" s="203">
        <v>212</v>
      </c>
      <c r="C214" s="164" t="s">
        <v>377</v>
      </c>
      <c r="D214" s="166" t="s">
        <v>373</v>
      </c>
      <c r="E214" s="167" t="s">
        <v>41</v>
      </c>
      <c r="F214" s="186"/>
      <c r="G214" s="16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7"/>
    </row>
    <row r="215" spans="2:22" s="2" customFormat="1" hidden="1" x14ac:dyDescent="0.25">
      <c r="B215" s="203">
        <v>213</v>
      </c>
      <c r="C215" s="164" t="s">
        <v>378</v>
      </c>
      <c r="D215" s="166" t="s">
        <v>373</v>
      </c>
      <c r="E215" s="167" t="s">
        <v>41</v>
      </c>
      <c r="F215" s="186"/>
      <c r="G215" s="16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7"/>
    </row>
    <row r="216" spans="2:22" s="2" customFormat="1" hidden="1" x14ac:dyDescent="0.25">
      <c r="B216" s="203">
        <v>214</v>
      </c>
      <c r="C216" s="164" t="s">
        <v>379</v>
      </c>
      <c r="D216" s="166" t="s">
        <v>373</v>
      </c>
      <c r="E216" s="167" t="s">
        <v>42</v>
      </c>
      <c r="F216" s="186"/>
      <c r="G216" s="16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7"/>
    </row>
    <row r="217" spans="2:22" s="2" customFormat="1" x14ac:dyDescent="0.25">
      <c r="B217" s="203">
        <v>215</v>
      </c>
      <c r="C217" s="164" t="s">
        <v>380</v>
      </c>
      <c r="D217" s="166" t="s">
        <v>373</v>
      </c>
      <c r="E217" s="167" t="s">
        <v>30</v>
      </c>
      <c r="F217" s="186"/>
      <c r="G217" s="16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7"/>
    </row>
    <row r="218" spans="2:22" s="2" customFormat="1" hidden="1" x14ac:dyDescent="0.25">
      <c r="B218" s="203">
        <v>216</v>
      </c>
      <c r="C218" s="164"/>
      <c r="D218" s="166"/>
      <c r="E218" s="167"/>
      <c r="F218" s="186"/>
      <c r="G218" s="16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7"/>
    </row>
    <row r="219" spans="2:22" s="2" customFormat="1" hidden="1" x14ac:dyDescent="0.25">
      <c r="B219" s="203">
        <v>217</v>
      </c>
      <c r="C219" s="164" t="s">
        <v>381</v>
      </c>
      <c r="D219" s="166" t="s">
        <v>382</v>
      </c>
      <c r="E219" s="167" t="s">
        <v>288</v>
      </c>
      <c r="F219" s="186"/>
      <c r="G219" s="16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7"/>
    </row>
    <row r="220" spans="2:22" s="2" customFormat="1" hidden="1" x14ac:dyDescent="0.25">
      <c r="B220" s="203">
        <v>218</v>
      </c>
      <c r="C220" s="164"/>
      <c r="D220" s="166"/>
      <c r="E220" s="167"/>
      <c r="F220" s="186"/>
      <c r="G220" s="16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7"/>
    </row>
    <row r="221" spans="2:22" s="2" customFormat="1" hidden="1" x14ac:dyDescent="0.25">
      <c r="B221" s="203">
        <v>219</v>
      </c>
      <c r="C221" s="164" t="s">
        <v>383</v>
      </c>
      <c r="D221" s="166" t="s">
        <v>384</v>
      </c>
      <c r="E221" s="165" t="s">
        <v>292</v>
      </c>
      <c r="F221" s="186"/>
      <c r="G221" s="16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7"/>
    </row>
    <row r="222" spans="2:22" hidden="1" x14ac:dyDescent="0.3">
      <c r="B222" s="203">
        <v>220</v>
      </c>
      <c r="C222" s="164" t="s">
        <v>385</v>
      </c>
      <c r="D222" s="166" t="s">
        <v>384</v>
      </c>
      <c r="E222" s="165" t="s">
        <v>296</v>
      </c>
      <c r="F222" s="186"/>
    </row>
    <row r="223" spans="2:22" hidden="1" x14ac:dyDescent="0.3">
      <c r="B223" s="203">
        <v>221</v>
      </c>
      <c r="C223" s="164" t="s">
        <v>386</v>
      </c>
      <c r="D223" s="166" t="s">
        <v>384</v>
      </c>
      <c r="E223" s="167" t="s">
        <v>24</v>
      </c>
      <c r="F223" s="186"/>
    </row>
    <row r="224" spans="2:22" hidden="1" x14ac:dyDescent="0.3">
      <c r="B224" s="203">
        <v>222</v>
      </c>
      <c r="C224" s="164" t="s">
        <v>387</v>
      </c>
      <c r="D224" s="166" t="s">
        <v>384</v>
      </c>
      <c r="E224" s="165" t="s">
        <v>296</v>
      </c>
      <c r="F224" s="186"/>
    </row>
    <row r="225" spans="2:6" hidden="1" x14ac:dyDescent="0.3">
      <c r="B225" s="203">
        <v>223</v>
      </c>
      <c r="C225" s="164" t="s">
        <v>388</v>
      </c>
      <c r="D225" s="166" t="s">
        <v>384</v>
      </c>
      <c r="E225" s="165" t="s">
        <v>296</v>
      </c>
      <c r="F225" s="186"/>
    </row>
    <row r="226" spans="2:6" hidden="1" x14ac:dyDescent="0.3">
      <c r="B226" s="203">
        <v>224</v>
      </c>
      <c r="C226" s="164"/>
      <c r="D226" s="166"/>
      <c r="E226" s="167"/>
      <c r="F226" s="186"/>
    </row>
    <row r="227" spans="2:6" hidden="1" x14ac:dyDescent="0.3">
      <c r="B227" s="203">
        <v>225</v>
      </c>
      <c r="C227" s="164" t="s">
        <v>389</v>
      </c>
      <c r="D227" s="166" t="s">
        <v>384</v>
      </c>
      <c r="E227" s="167" t="s">
        <v>24</v>
      </c>
      <c r="F227" s="186"/>
    </row>
    <row r="228" spans="2:6" hidden="1" x14ac:dyDescent="0.3">
      <c r="B228" s="203">
        <v>226</v>
      </c>
      <c r="C228" s="164" t="s">
        <v>390</v>
      </c>
      <c r="D228" s="166" t="s">
        <v>384</v>
      </c>
      <c r="E228" s="167" t="s">
        <v>83</v>
      </c>
      <c r="F228" s="186"/>
    </row>
    <row r="229" spans="2:6" hidden="1" x14ac:dyDescent="0.3">
      <c r="B229" s="203">
        <v>227</v>
      </c>
      <c r="C229" s="164" t="s">
        <v>391</v>
      </c>
      <c r="D229" s="166" t="s">
        <v>384</v>
      </c>
      <c r="E229" s="167" t="s">
        <v>83</v>
      </c>
      <c r="F229" s="186"/>
    </row>
    <row r="230" spans="2:6" hidden="1" x14ac:dyDescent="0.3">
      <c r="B230" s="203">
        <v>228</v>
      </c>
      <c r="C230" s="164"/>
      <c r="D230" s="166"/>
      <c r="E230" s="167"/>
      <c r="F230" s="186"/>
    </row>
    <row r="231" spans="2:6" hidden="1" x14ac:dyDescent="0.3">
      <c r="B231" s="203">
        <v>229</v>
      </c>
      <c r="C231" s="164" t="s">
        <v>392</v>
      </c>
      <c r="D231" s="166" t="s">
        <v>202</v>
      </c>
      <c r="E231" s="167" t="s">
        <v>48</v>
      </c>
      <c r="F231" s="186"/>
    </row>
    <row r="232" spans="2:6" hidden="1" x14ac:dyDescent="0.3">
      <c r="B232" s="203">
        <v>230</v>
      </c>
      <c r="C232" s="164" t="s">
        <v>393</v>
      </c>
      <c r="D232" s="166" t="s">
        <v>202</v>
      </c>
      <c r="E232" s="167" t="s">
        <v>41</v>
      </c>
      <c r="F232" s="186"/>
    </row>
    <row r="233" spans="2:6" hidden="1" x14ac:dyDescent="0.3">
      <c r="B233" s="203">
        <v>231</v>
      </c>
      <c r="C233" s="164" t="s">
        <v>413</v>
      </c>
      <c r="D233" s="166" t="s">
        <v>202</v>
      </c>
      <c r="E233" s="167" t="s">
        <v>79</v>
      </c>
      <c r="F233" s="186"/>
    </row>
    <row r="234" spans="2:6" hidden="1" x14ac:dyDescent="0.3">
      <c r="B234" s="203">
        <v>232</v>
      </c>
      <c r="C234" s="164" t="s">
        <v>394</v>
      </c>
      <c r="D234" s="166" t="s">
        <v>202</v>
      </c>
      <c r="E234" s="167" t="s">
        <v>42</v>
      </c>
      <c r="F234" s="186"/>
    </row>
    <row r="235" spans="2:6" hidden="1" x14ac:dyDescent="0.3">
      <c r="B235" s="203">
        <v>233</v>
      </c>
      <c r="C235" s="164" t="s">
        <v>395</v>
      </c>
      <c r="D235" s="166" t="s">
        <v>202</v>
      </c>
      <c r="E235" s="167" t="s">
        <v>42</v>
      </c>
      <c r="F235" s="186"/>
    </row>
    <row r="236" spans="2:6" hidden="1" x14ac:dyDescent="0.3">
      <c r="B236" s="203">
        <v>234</v>
      </c>
      <c r="C236" s="164" t="s">
        <v>414</v>
      </c>
      <c r="D236" s="166" t="s">
        <v>202</v>
      </c>
      <c r="E236" s="167" t="s">
        <v>79</v>
      </c>
      <c r="F236" s="186"/>
    </row>
    <row r="237" spans="2:6" hidden="1" x14ac:dyDescent="0.3">
      <c r="B237" s="203">
        <v>235</v>
      </c>
      <c r="C237" s="164" t="s">
        <v>396</v>
      </c>
      <c r="D237" s="166" t="s">
        <v>202</v>
      </c>
      <c r="E237" s="167" t="s">
        <v>26</v>
      </c>
      <c r="F237" s="186"/>
    </row>
    <row r="238" spans="2:6" hidden="1" x14ac:dyDescent="0.3">
      <c r="B238" s="203">
        <v>236</v>
      </c>
      <c r="C238" s="164" t="s">
        <v>397</v>
      </c>
      <c r="D238" s="166" t="s">
        <v>202</v>
      </c>
      <c r="E238" s="167" t="s">
        <v>26</v>
      </c>
      <c r="F238" s="186"/>
    </row>
    <row r="239" spans="2:6" hidden="1" x14ac:dyDescent="0.3">
      <c r="B239" s="203">
        <v>237</v>
      </c>
      <c r="C239" s="164" t="s">
        <v>398</v>
      </c>
      <c r="D239" s="166" t="s">
        <v>202</v>
      </c>
      <c r="E239" s="167" t="s">
        <v>26</v>
      </c>
      <c r="F239" s="186"/>
    </row>
    <row r="240" spans="2:6" hidden="1" x14ac:dyDescent="0.3">
      <c r="B240" s="203">
        <v>238</v>
      </c>
      <c r="C240" s="164" t="s">
        <v>399</v>
      </c>
      <c r="D240" s="166" t="s">
        <v>202</v>
      </c>
      <c r="E240" s="167" t="s">
        <v>26</v>
      </c>
      <c r="F240" s="186"/>
    </row>
    <row r="241" spans="2:6" hidden="1" x14ac:dyDescent="0.3">
      <c r="B241" s="203">
        <v>239</v>
      </c>
      <c r="C241" s="164" t="s">
        <v>400</v>
      </c>
      <c r="D241" s="166" t="s">
        <v>202</v>
      </c>
      <c r="E241" s="167" t="s">
        <v>25</v>
      </c>
      <c r="F241" s="186"/>
    </row>
    <row r="242" spans="2:6" hidden="1" x14ac:dyDescent="0.3">
      <c r="B242" s="203">
        <v>240</v>
      </c>
      <c r="C242" s="164" t="s">
        <v>401</v>
      </c>
      <c r="D242" s="166" t="s">
        <v>202</v>
      </c>
      <c r="E242" s="167" t="s">
        <v>24</v>
      </c>
      <c r="F242" s="186"/>
    </row>
    <row r="243" spans="2:6" hidden="1" x14ac:dyDescent="0.3">
      <c r="B243" s="203">
        <v>241</v>
      </c>
      <c r="C243" s="164" t="s">
        <v>402</v>
      </c>
      <c r="D243" s="166" t="s">
        <v>202</v>
      </c>
      <c r="E243" s="167" t="s">
        <v>24</v>
      </c>
      <c r="F243" s="186"/>
    </row>
    <row r="244" spans="2:6" hidden="1" x14ac:dyDescent="0.3">
      <c r="B244" s="203">
        <v>242</v>
      </c>
      <c r="C244" s="164" t="s">
        <v>403</v>
      </c>
      <c r="D244" s="166" t="s">
        <v>202</v>
      </c>
      <c r="E244" s="165" t="s">
        <v>292</v>
      </c>
      <c r="F244" s="186"/>
    </row>
    <row r="245" spans="2:6" hidden="1" x14ac:dyDescent="0.3">
      <c r="B245" s="203">
        <v>243</v>
      </c>
      <c r="C245" s="164" t="s">
        <v>404</v>
      </c>
      <c r="D245" s="166" t="s">
        <v>202</v>
      </c>
      <c r="E245" s="165" t="s">
        <v>296</v>
      </c>
      <c r="F245" s="186"/>
    </row>
    <row r="246" spans="2:6" hidden="1" x14ac:dyDescent="0.3">
      <c r="B246" s="203">
        <v>244</v>
      </c>
      <c r="C246" s="164" t="s">
        <v>405</v>
      </c>
      <c r="D246" s="166" t="s">
        <v>202</v>
      </c>
      <c r="E246" s="167" t="s">
        <v>363</v>
      </c>
      <c r="F246" s="186"/>
    </row>
    <row r="247" spans="2:6" hidden="1" x14ac:dyDescent="0.3">
      <c r="B247" s="203">
        <v>245</v>
      </c>
      <c r="C247" s="164" t="s">
        <v>406</v>
      </c>
      <c r="D247" s="166" t="s">
        <v>202</v>
      </c>
      <c r="E247" s="167" t="s">
        <v>61</v>
      </c>
      <c r="F247" s="186"/>
    </row>
    <row r="248" spans="2:6" hidden="1" x14ac:dyDescent="0.3">
      <c r="B248" s="203">
        <v>246</v>
      </c>
      <c r="C248" s="164" t="s">
        <v>203</v>
      </c>
      <c r="D248" s="166" t="s">
        <v>202</v>
      </c>
      <c r="E248" s="167" t="s">
        <v>85</v>
      </c>
      <c r="F248" s="186"/>
    </row>
    <row r="249" spans="2:6" hidden="1" x14ac:dyDescent="0.3">
      <c r="B249" s="203">
        <v>247</v>
      </c>
      <c r="C249" s="164" t="s">
        <v>407</v>
      </c>
      <c r="D249" s="166" t="s">
        <v>202</v>
      </c>
      <c r="E249" s="167" t="s">
        <v>85</v>
      </c>
      <c r="F249" s="186"/>
    </row>
    <row r="250" spans="2:6" hidden="1" x14ac:dyDescent="0.3">
      <c r="B250" s="203">
        <v>248</v>
      </c>
      <c r="C250" s="164" t="s">
        <v>408</v>
      </c>
      <c r="D250" s="166" t="s">
        <v>202</v>
      </c>
      <c r="E250" s="167" t="s">
        <v>56</v>
      </c>
      <c r="F250" s="186"/>
    </row>
    <row r="251" spans="2:6" x14ac:dyDescent="0.3">
      <c r="B251" s="203">
        <v>249</v>
      </c>
      <c r="C251" s="164" t="s">
        <v>409</v>
      </c>
      <c r="D251" s="166" t="s">
        <v>202</v>
      </c>
      <c r="E251" s="167" t="s">
        <v>30</v>
      </c>
      <c r="F251" s="186"/>
    </row>
    <row r="252" spans="2:6" hidden="1" x14ac:dyDescent="0.3">
      <c r="B252" s="203">
        <v>250</v>
      </c>
      <c r="C252" s="164" t="s">
        <v>410</v>
      </c>
      <c r="D252" s="166" t="s">
        <v>202</v>
      </c>
      <c r="E252" s="167" t="s">
        <v>83</v>
      </c>
      <c r="F252" s="186"/>
    </row>
    <row r="253" spans="2:6" hidden="1" x14ac:dyDescent="0.3">
      <c r="B253" s="203">
        <v>251</v>
      </c>
      <c r="C253" s="164" t="s">
        <v>411</v>
      </c>
      <c r="D253" s="166" t="s">
        <v>202</v>
      </c>
      <c r="E253" s="167" t="s">
        <v>46</v>
      </c>
      <c r="F253" s="186"/>
    </row>
    <row r="254" spans="2:6" x14ac:dyDescent="0.3">
      <c r="B254" s="203">
        <v>252</v>
      </c>
      <c r="C254" s="164" t="s">
        <v>412</v>
      </c>
      <c r="D254" s="166" t="s">
        <v>202</v>
      </c>
      <c r="E254" s="167" t="s">
        <v>56</v>
      </c>
      <c r="F254" s="186"/>
    </row>
    <row r="255" spans="2:6" hidden="1" x14ac:dyDescent="0.3">
      <c r="B255" s="203">
        <v>253</v>
      </c>
      <c r="C255" s="164"/>
      <c r="D255" s="166"/>
      <c r="E255" s="167"/>
      <c r="F255" s="186"/>
    </row>
    <row r="256" spans="2:6" hidden="1" x14ac:dyDescent="0.3">
      <c r="B256" s="203">
        <v>254</v>
      </c>
      <c r="C256" s="164" t="s">
        <v>415</v>
      </c>
      <c r="D256" s="166" t="s">
        <v>171</v>
      </c>
      <c r="E256" s="167" t="s">
        <v>24</v>
      </c>
      <c r="F256" s="186"/>
    </row>
    <row r="257" spans="2:6" hidden="1" x14ac:dyDescent="0.3">
      <c r="B257" s="203">
        <v>255</v>
      </c>
      <c r="C257" s="164" t="s">
        <v>416</v>
      </c>
      <c r="D257" s="166" t="s">
        <v>171</v>
      </c>
      <c r="E257" s="167" t="s">
        <v>24</v>
      </c>
      <c r="F257" s="186"/>
    </row>
    <row r="258" spans="2:6" hidden="1" x14ac:dyDescent="0.3">
      <c r="B258" s="203">
        <v>256</v>
      </c>
      <c r="C258" s="164" t="s">
        <v>417</v>
      </c>
      <c r="D258" s="166" t="s">
        <v>171</v>
      </c>
      <c r="E258" s="167" t="s">
        <v>296</v>
      </c>
      <c r="F258" s="186"/>
    </row>
    <row r="259" spans="2:6" x14ac:dyDescent="0.3">
      <c r="B259" s="203">
        <v>257</v>
      </c>
      <c r="C259" s="164" t="s">
        <v>418</v>
      </c>
      <c r="D259" s="166" t="s">
        <v>171</v>
      </c>
      <c r="E259" s="167" t="s">
        <v>30</v>
      </c>
      <c r="F259" s="186"/>
    </row>
    <row r="260" spans="2:6" hidden="1" x14ac:dyDescent="0.3">
      <c r="B260" s="203">
        <v>258</v>
      </c>
      <c r="C260" s="164"/>
      <c r="D260" s="166"/>
      <c r="E260" s="167"/>
      <c r="F260" s="186"/>
    </row>
    <row r="261" spans="2:6" hidden="1" x14ac:dyDescent="0.3">
      <c r="B261" s="203">
        <v>259</v>
      </c>
      <c r="C261" s="164" t="s">
        <v>419</v>
      </c>
      <c r="D261" s="166" t="s">
        <v>420</v>
      </c>
      <c r="E261" s="167" t="s">
        <v>288</v>
      </c>
      <c r="F261" s="186"/>
    </row>
    <row r="262" spans="2:6" hidden="1" x14ac:dyDescent="0.3">
      <c r="B262" s="203">
        <v>260</v>
      </c>
      <c r="C262" s="164"/>
      <c r="D262" s="166"/>
      <c r="E262" s="167"/>
      <c r="F262" s="186"/>
    </row>
    <row r="263" spans="2:6" hidden="1" x14ac:dyDescent="0.3">
      <c r="B263" s="203">
        <v>261</v>
      </c>
      <c r="C263" s="164" t="s">
        <v>421</v>
      </c>
      <c r="D263" s="166" t="s">
        <v>422</v>
      </c>
      <c r="E263" s="167" t="s">
        <v>24</v>
      </c>
      <c r="F263" s="186"/>
    </row>
    <row r="264" spans="2:6" hidden="1" x14ac:dyDescent="0.3">
      <c r="B264" s="203">
        <v>262</v>
      </c>
      <c r="C264" s="164" t="s">
        <v>423</v>
      </c>
      <c r="D264" s="166" t="s">
        <v>422</v>
      </c>
      <c r="E264" s="167" t="s">
        <v>27</v>
      </c>
      <c r="F264" s="186"/>
    </row>
    <row r="265" spans="2:6" hidden="1" x14ac:dyDescent="0.3">
      <c r="B265" s="203">
        <v>263</v>
      </c>
      <c r="C265" s="164" t="s">
        <v>424</v>
      </c>
      <c r="D265" s="166" t="s">
        <v>422</v>
      </c>
      <c r="E265" s="167" t="s">
        <v>83</v>
      </c>
      <c r="F265" s="186"/>
    </row>
    <row r="266" spans="2:6" hidden="1" x14ac:dyDescent="0.3">
      <c r="B266" s="203">
        <v>264</v>
      </c>
      <c r="C266" s="164"/>
      <c r="D266" s="166"/>
      <c r="E266" s="167"/>
      <c r="F266" s="186"/>
    </row>
    <row r="267" spans="2:6" hidden="1" x14ac:dyDescent="0.3">
      <c r="B267" s="203">
        <v>265</v>
      </c>
      <c r="C267" s="164" t="s">
        <v>425</v>
      </c>
      <c r="D267" s="166" t="s">
        <v>426</v>
      </c>
      <c r="E267" s="167" t="s">
        <v>288</v>
      </c>
      <c r="F267" s="186"/>
    </row>
    <row r="268" spans="2:6" hidden="1" x14ac:dyDescent="0.3">
      <c r="B268" s="203">
        <v>266</v>
      </c>
      <c r="C268" s="164" t="s">
        <v>86</v>
      </c>
      <c r="D268" s="166" t="s">
        <v>426</v>
      </c>
      <c r="E268" s="167" t="s">
        <v>288</v>
      </c>
      <c r="F268" s="186"/>
    </row>
    <row r="269" spans="2:6" hidden="1" x14ac:dyDescent="0.3">
      <c r="B269" s="203">
        <v>267</v>
      </c>
      <c r="C269" s="164" t="s">
        <v>427</v>
      </c>
      <c r="D269" s="166" t="s">
        <v>426</v>
      </c>
      <c r="E269" s="167" t="s">
        <v>31</v>
      </c>
      <c r="F269" s="186"/>
    </row>
    <row r="270" spans="2:6" hidden="1" x14ac:dyDescent="0.3">
      <c r="B270" s="203">
        <v>268</v>
      </c>
      <c r="C270" s="164"/>
      <c r="D270" s="166"/>
      <c r="E270" s="167"/>
      <c r="F270" s="186"/>
    </row>
    <row r="271" spans="2:6" hidden="1" x14ac:dyDescent="0.3">
      <c r="B271" s="203">
        <v>269</v>
      </c>
      <c r="C271" s="164" t="s">
        <v>428</v>
      </c>
      <c r="D271" s="166" t="s">
        <v>429</v>
      </c>
      <c r="E271" s="165" t="s">
        <v>292</v>
      </c>
      <c r="F271" s="186"/>
    </row>
    <row r="272" spans="2:6" hidden="1" x14ac:dyDescent="0.3">
      <c r="B272" s="203">
        <v>270</v>
      </c>
      <c r="C272" s="164" t="s">
        <v>431</v>
      </c>
      <c r="D272" s="166" t="s">
        <v>430</v>
      </c>
      <c r="E272" s="167" t="s">
        <v>31</v>
      </c>
      <c r="F272" s="186"/>
    </row>
    <row r="273" spans="2:6" hidden="1" x14ac:dyDescent="0.3">
      <c r="B273" s="203">
        <v>271</v>
      </c>
      <c r="C273" s="164"/>
      <c r="D273" s="166"/>
      <c r="E273" s="167"/>
      <c r="F273" s="186"/>
    </row>
    <row r="274" spans="2:6" hidden="1" x14ac:dyDescent="0.3">
      <c r="B274" s="203">
        <v>272</v>
      </c>
      <c r="C274" s="164" t="s">
        <v>432</v>
      </c>
      <c r="D274" s="166" t="s">
        <v>433</v>
      </c>
      <c r="E274" s="167" t="s">
        <v>24</v>
      </c>
      <c r="F274" s="186"/>
    </row>
    <row r="275" spans="2:6" hidden="1" x14ac:dyDescent="0.3">
      <c r="B275" s="203">
        <v>273</v>
      </c>
      <c r="C275" s="164" t="s">
        <v>434</v>
      </c>
      <c r="D275" s="166" t="s">
        <v>430</v>
      </c>
      <c r="E275" s="167" t="s">
        <v>31</v>
      </c>
      <c r="F275" s="186"/>
    </row>
    <row r="276" spans="2:6" hidden="1" x14ac:dyDescent="0.3">
      <c r="B276" s="203">
        <v>274</v>
      </c>
      <c r="C276" s="164"/>
      <c r="D276" s="166"/>
      <c r="E276" s="167"/>
      <c r="F276" s="186"/>
    </row>
    <row r="277" spans="2:6" hidden="1" x14ac:dyDescent="0.3">
      <c r="B277" s="203">
        <v>275</v>
      </c>
      <c r="C277" s="164"/>
      <c r="D277" s="166"/>
      <c r="E277" s="167"/>
      <c r="F277" s="186"/>
    </row>
    <row r="278" spans="2:6" hidden="1" x14ac:dyDescent="0.3">
      <c r="B278" s="203">
        <v>276</v>
      </c>
      <c r="C278" s="164"/>
      <c r="D278" s="166"/>
      <c r="E278" s="167"/>
      <c r="F278" s="186"/>
    </row>
    <row r="279" spans="2:6" hidden="1" x14ac:dyDescent="0.3">
      <c r="B279" s="203">
        <v>277</v>
      </c>
      <c r="C279" s="164"/>
      <c r="D279" s="166"/>
      <c r="E279" s="167"/>
      <c r="F279" s="186"/>
    </row>
    <row r="280" spans="2:6" hidden="1" x14ac:dyDescent="0.3">
      <c r="B280" s="203">
        <v>278</v>
      </c>
      <c r="C280" s="164"/>
      <c r="D280" s="166"/>
      <c r="E280" s="167"/>
      <c r="F280" s="186"/>
    </row>
    <row r="281" spans="2:6" hidden="1" x14ac:dyDescent="0.3">
      <c r="B281" s="203">
        <v>279</v>
      </c>
      <c r="C281" s="164"/>
      <c r="D281" s="166"/>
      <c r="E281" s="167"/>
      <c r="F281" s="186"/>
    </row>
    <row r="282" spans="2:6" hidden="1" x14ac:dyDescent="0.3">
      <c r="B282" s="203">
        <v>280</v>
      </c>
      <c r="C282" s="164"/>
      <c r="D282" s="166"/>
      <c r="E282" s="167"/>
      <c r="F282" s="186"/>
    </row>
    <row r="283" spans="2:6" hidden="1" x14ac:dyDescent="0.3">
      <c r="B283" s="203">
        <v>281</v>
      </c>
      <c r="C283" s="164"/>
      <c r="D283" s="166"/>
      <c r="E283" s="167"/>
      <c r="F283" s="186"/>
    </row>
    <row r="284" spans="2:6" hidden="1" x14ac:dyDescent="0.3">
      <c r="B284" s="203">
        <v>282</v>
      </c>
      <c r="C284" s="164"/>
      <c r="D284" s="166"/>
      <c r="E284" s="167"/>
      <c r="F284" s="186"/>
    </row>
    <row r="285" spans="2:6" hidden="1" x14ac:dyDescent="0.3">
      <c r="B285" s="203">
        <v>283</v>
      </c>
      <c r="C285" s="164"/>
      <c r="D285" s="166"/>
      <c r="E285" s="167"/>
      <c r="F285" s="186"/>
    </row>
    <row r="286" spans="2:6" hidden="1" x14ac:dyDescent="0.3">
      <c r="B286" s="203">
        <v>284</v>
      </c>
      <c r="C286" s="164"/>
      <c r="D286" s="166"/>
      <c r="E286" s="167"/>
      <c r="F286" s="186"/>
    </row>
    <row r="287" spans="2:6" hidden="1" x14ac:dyDescent="0.3">
      <c r="B287" s="203">
        <v>285</v>
      </c>
      <c r="C287" s="164"/>
      <c r="D287" s="166"/>
      <c r="E287" s="167"/>
      <c r="F287" s="186"/>
    </row>
    <row r="288" spans="2:6" hidden="1" x14ac:dyDescent="0.3">
      <c r="B288" s="203">
        <v>286</v>
      </c>
      <c r="C288" s="164"/>
      <c r="D288" s="166"/>
      <c r="E288" s="167"/>
      <c r="F288" s="186"/>
    </row>
    <row r="289" spans="2:6" hidden="1" x14ac:dyDescent="0.3">
      <c r="B289" s="203">
        <v>287</v>
      </c>
      <c r="C289" s="164"/>
      <c r="D289" s="166"/>
      <c r="E289" s="167"/>
      <c r="F289" s="186"/>
    </row>
    <row r="290" spans="2:6" hidden="1" x14ac:dyDescent="0.3">
      <c r="B290" s="203">
        <v>288</v>
      </c>
      <c r="C290" s="164"/>
      <c r="D290" s="166"/>
      <c r="E290" s="167"/>
      <c r="F290" s="186"/>
    </row>
    <row r="291" spans="2:6" hidden="1" x14ac:dyDescent="0.3">
      <c r="B291" s="203">
        <v>289</v>
      </c>
      <c r="C291" s="164"/>
      <c r="D291" s="166"/>
      <c r="E291" s="167"/>
      <c r="F291" s="186"/>
    </row>
    <row r="292" spans="2:6" hidden="1" x14ac:dyDescent="0.3">
      <c r="B292" s="203">
        <v>290</v>
      </c>
      <c r="C292" s="164"/>
      <c r="D292" s="166"/>
      <c r="E292" s="167"/>
      <c r="F292" s="186"/>
    </row>
    <row r="293" spans="2:6" hidden="1" x14ac:dyDescent="0.3">
      <c r="B293" s="203">
        <v>291</v>
      </c>
      <c r="C293" s="164"/>
      <c r="D293" s="166"/>
      <c r="E293" s="167"/>
      <c r="F293" s="186"/>
    </row>
    <row r="294" spans="2:6" hidden="1" x14ac:dyDescent="0.3">
      <c r="B294" s="203">
        <v>292</v>
      </c>
      <c r="C294" s="164"/>
      <c r="D294" s="166"/>
      <c r="E294" s="167"/>
      <c r="F294" s="186"/>
    </row>
    <row r="295" spans="2:6" hidden="1" x14ac:dyDescent="0.3">
      <c r="B295" s="203">
        <v>293</v>
      </c>
      <c r="C295" s="164"/>
      <c r="D295" s="166"/>
      <c r="E295" s="167"/>
      <c r="F295" s="186"/>
    </row>
    <row r="296" spans="2:6" hidden="1" x14ac:dyDescent="0.3">
      <c r="B296" s="203">
        <v>294</v>
      </c>
      <c r="C296" s="164"/>
      <c r="D296" s="166"/>
      <c r="E296" s="167"/>
      <c r="F296" s="186"/>
    </row>
    <row r="297" spans="2:6" hidden="1" x14ac:dyDescent="0.3">
      <c r="B297" s="203">
        <v>295</v>
      </c>
      <c r="C297" s="164"/>
      <c r="D297" s="166"/>
      <c r="E297" s="167"/>
      <c r="F297" s="186"/>
    </row>
    <row r="298" spans="2:6" hidden="1" x14ac:dyDescent="0.3">
      <c r="B298" s="203">
        <v>296</v>
      </c>
      <c r="C298" s="164"/>
      <c r="D298" s="166"/>
      <c r="E298" s="167"/>
      <c r="F298" s="186"/>
    </row>
    <row r="299" spans="2:6" hidden="1" x14ac:dyDescent="0.3">
      <c r="B299" s="203">
        <v>297</v>
      </c>
      <c r="C299" s="164"/>
      <c r="D299" s="166"/>
      <c r="E299" s="167"/>
      <c r="F299" s="186"/>
    </row>
    <row r="300" spans="2:6" hidden="1" x14ac:dyDescent="0.3">
      <c r="B300" s="203">
        <v>298</v>
      </c>
      <c r="C300" s="164"/>
      <c r="D300" s="166"/>
      <c r="E300" s="167"/>
      <c r="F300" s="186"/>
    </row>
    <row r="301" spans="2:6" hidden="1" x14ac:dyDescent="0.3">
      <c r="B301" s="203">
        <v>299</v>
      </c>
      <c r="C301" s="164"/>
      <c r="D301" s="166"/>
      <c r="E301" s="167"/>
      <c r="F301" s="186"/>
    </row>
    <row r="302" spans="2:6" hidden="1" x14ac:dyDescent="0.3">
      <c r="B302" s="203">
        <v>300</v>
      </c>
      <c r="C302" s="164"/>
      <c r="D302" s="166"/>
      <c r="E302" s="167"/>
      <c r="F302" s="186"/>
    </row>
    <row r="303" spans="2:6" hidden="1" x14ac:dyDescent="0.3">
      <c r="B303" s="203">
        <v>301</v>
      </c>
      <c r="C303" s="164"/>
      <c r="D303" s="166"/>
      <c r="E303" s="167"/>
      <c r="F303" s="186"/>
    </row>
    <row r="304" spans="2:6" hidden="1" x14ac:dyDescent="0.3">
      <c r="B304" s="203">
        <v>302</v>
      </c>
      <c r="C304" s="164"/>
      <c r="D304" s="166"/>
      <c r="E304" s="167"/>
      <c r="F304" s="186"/>
    </row>
    <row r="305" spans="2:6" hidden="1" x14ac:dyDescent="0.3">
      <c r="B305" s="203">
        <v>303</v>
      </c>
      <c r="C305" s="164"/>
      <c r="D305" s="166"/>
      <c r="E305" s="167"/>
      <c r="F305" s="186"/>
    </row>
    <row r="306" spans="2:6" hidden="1" x14ac:dyDescent="0.3">
      <c r="B306" s="203">
        <v>304</v>
      </c>
      <c r="C306" s="164"/>
      <c r="D306" s="166"/>
      <c r="E306" s="167"/>
      <c r="F306" s="186"/>
    </row>
    <row r="307" spans="2:6" hidden="1" x14ac:dyDescent="0.3">
      <c r="B307" s="203">
        <v>305</v>
      </c>
      <c r="C307" s="164"/>
      <c r="D307" s="166"/>
      <c r="E307" s="167"/>
      <c r="F307" s="186"/>
    </row>
    <row r="308" spans="2:6" hidden="1" x14ac:dyDescent="0.3">
      <c r="B308" s="203">
        <v>306</v>
      </c>
      <c r="C308" s="164"/>
      <c r="D308" s="166"/>
      <c r="E308" s="167"/>
      <c r="F308" s="186"/>
    </row>
    <row r="309" spans="2:6" hidden="1" x14ac:dyDescent="0.3">
      <c r="B309" s="203">
        <v>307</v>
      </c>
      <c r="C309" s="164"/>
      <c r="D309" s="166"/>
      <c r="E309" s="167"/>
      <c r="F309" s="186"/>
    </row>
    <row r="310" spans="2:6" hidden="1" x14ac:dyDescent="0.3">
      <c r="B310" s="203">
        <v>308</v>
      </c>
      <c r="C310" s="164"/>
      <c r="D310" s="166"/>
      <c r="E310" s="167"/>
      <c r="F310" s="186"/>
    </row>
    <row r="311" spans="2:6" hidden="1" x14ac:dyDescent="0.3">
      <c r="B311" s="203">
        <v>309</v>
      </c>
      <c r="C311" s="164"/>
      <c r="D311" s="166"/>
      <c r="E311" s="167"/>
      <c r="F311" s="186"/>
    </row>
    <row r="312" spans="2:6" hidden="1" x14ac:dyDescent="0.3">
      <c r="B312" s="203">
        <v>310</v>
      </c>
      <c r="C312" s="164"/>
      <c r="D312" s="166"/>
      <c r="E312" s="167"/>
      <c r="F312" s="186"/>
    </row>
    <row r="313" spans="2:6" hidden="1" x14ac:dyDescent="0.3">
      <c r="B313" s="203">
        <v>311</v>
      </c>
      <c r="C313" s="164"/>
      <c r="D313" s="166"/>
      <c r="E313" s="167"/>
      <c r="F313" s="186"/>
    </row>
    <row r="314" spans="2:6" hidden="1" x14ac:dyDescent="0.3">
      <c r="B314" s="203">
        <v>312</v>
      </c>
      <c r="C314" s="164"/>
      <c r="D314" s="166"/>
      <c r="E314" s="167"/>
      <c r="F314" s="186"/>
    </row>
    <row r="315" spans="2:6" hidden="1" x14ac:dyDescent="0.3">
      <c r="B315" s="203">
        <v>313</v>
      </c>
      <c r="C315" s="164"/>
      <c r="D315" s="166"/>
      <c r="E315" s="167"/>
      <c r="F315" s="186"/>
    </row>
    <row r="316" spans="2:6" hidden="1" x14ac:dyDescent="0.3">
      <c r="B316" s="203">
        <v>314</v>
      </c>
      <c r="C316" s="164"/>
      <c r="D316" s="166"/>
      <c r="E316" s="167"/>
      <c r="F316" s="186"/>
    </row>
    <row r="317" spans="2:6" hidden="1" x14ac:dyDescent="0.3">
      <c r="B317" s="203">
        <v>315</v>
      </c>
      <c r="C317" s="164"/>
      <c r="D317" s="166"/>
      <c r="E317" s="167"/>
      <c r="F317" s="186"/>
    </row>
    <row r="318" spans="2:6" hidden="1" x14ac:dyDescent="0.3">
      <c r="B318" s="203">
        <v>316</v>
      </c>
      <c r="C318" s="164"/>
      <c r="D318" s="166"/>
      <c r="E318" s="167"/>
      <c r="F318" s="186"/>
    </row>
    <row r="319" spans="2:6" hidden="1" x14ac:dyDescent="0.3">
      <c r="B319" s="203">
        <v>317</v>
      </c>
      <c r="C319" s="164"/>
      <c r="D319" s="166"/>
      <c r="E319" s="167"/>
      <c r="F319" s="186"/>
    </row>
    <row r="320" spans="2:6" hidden="1" x14ac:dyDescent="0.3">
      <c r="B320" s="203">
        <v>318</v>
      </c>
      <c r="C320" s="164"/>
      <c r="D320" s="166"/>
      <c r="E320" s="167"/>
      <c r="F320" s="186"/>
    </row>
    <row r="321" spans="2:6" hidden="1" x14ac:dyDescent="0.3">
      <c r="B321" s="203">
        <v>319</v>
      </c>
      <c r="C321" s="164"/>
      <c r="D321" s="166"/>
      <c r="E321" s="167"/>
      <c r="F321" s="186"/>
    </row>
    <row r="322" spans="2:6" hidden="1" x14ac:dyDescent="0.3">
      <c r="B322" s="203">
        <v>320</v>
      </c>
      <c r="C322" s="164"/>
      <c r="D322" s="166"/>
      <c r="E322" s="167"/>
      <c r="F322" s="186"/>
    </row>
    <row r="323" spans="2:6" hidden="1" x14ac:dyDescent="0.3">
      <c r="B323" s="203">
        <v>321</v>
      </c>
      <c r="C323" s="164"/>
      <c r="D323" s="166"/>
      <c r="E323" s="167"/>
      <c r="F323" s="186"/>
    </row>
    <row r="324" spans="2:6" hidden="1" x14ac:dyDescent="0.3">
      <c r="B324" s="203">
        <v>322</v>
      </c>
      <c r="C324" s="164"/>
      <c r="D324" s="166"/>
      <c r="E324" s="167"/>
      <c r="F324" s="186"/>
    </row>
    <row r="325" spans="2:6" hidden="1" x14ac:dyDescent="0.3">
      <c r="B325" s="203">
        <v>323</v>
      </c>
      <c r="C325" s="164"/>
      <c r="D325" s="166"/>
      <c r="E325" s="167"/>
      <c r="F325" s="186"/>
    </row>
    <row r="326" spans="2:6" hidden="1" x14ac:dyDescent="0.3">
      <c r="B326" s="203">
        <v>324</v>
      </c>
      <c r="C326" s="164"/>
      <c r="D326" s="166"/>
      <c r="E326" s="167"/>
      <c r="F326" s="186"/>
    </row>
    <row r="327" spans="2:6" hidden="1" x14ac:dyDescent="0.3">
      <c r="B327" s="203">
        <v>325</v>
      </c>
      <c r="C327" s="164"/>
      <c r="D327" s="166"/>
      <c r="E327" s="167"/>
      <c r="F327" s="186"/>
    </row>
    <row r="328" spans="2:6" hidden="1" x14ac:dyDescent="0.3">
      <c r="B328" s="203">
        <v>326</v>
      </c>
      <c r="C328" s="164"/>
      <c r="D328" s="166"/>
      <c r="E328" s="167"/>
      <c r="F328" s="186"/>
    </row>
    <row r="329" spans="2:6" hidden="1" x14ac:dyDescent="0.3">
      <c r="B329" s="203">
        <v>327</v>
      </c>
      <c r="C329" s="164"/>
      <c r="D329" s="166"/>
      <c r="E329" s="167"/>
      <c r="F329" s="186"/>
    </row>
    <row r="330" spans="2:6" hidden="1" x14ac:dyDescent="0.3">
      <c r="B330" s="203">
        <v>328</v>
      </c>
      <c r="C330" s="164"/>
      <c r="D330" s="166"/>
      <c r="E330" s="167"/>
      <c r="F330" s="186"/>
    </row>
    <row r="331" spans="2:6" hidden="1" x14ac:dyDescent="0.3">
      <c r="B331" s="203">
        <v>329</v>
      </c>
      <c r="C331" s="164"/>
      <c r="D331" s="166"/>
      <c r="E331" s="167"/>
      <c r="F331" s="186"/>
    </row>
    <row r="332" spans="2:6" hidden="1" x14ac:dyDescent="0.3">
      <c r="B332" s="203">
        <v>330</v>
      </c>
      <c r="C332" s="164"/>
      <c r="D332" s="166"/>
      <c r="E332" s="167"/>
      <c r="F332" s="186"/>
    </row>
    <row r="333" spans="2:6" hidden="1" x14ac:dyDescent="0.3">
      <c r="B333" s="203">
        <v>331</v>
      </c>
      <c r="C333" s="164"/>
      <c r="D333" s="166"/>
      <c r="E333" s="167"/>
      <c r="F333" s="186"/>
    </row>
  </sheetData>
  <mergeCells count="3">
    <mergeCell ref="B1:F1"/>
    <mergeCell ref="B2:F2"/>
    <mergeCell ref="B3:F3"/>
  </mergeCells>
  <phoneticPr fontId="1" type="noConversion"/>
  <conditionalFormatting sqref="B6:B333">
    <cfRule type="duplicateValues" dxfId="167" priority="53" stopIfTrue="1"/>
  </conditionalFormatting>
  <conditionalFormatting sqref="C1:C17 C21:C1048576">
    <cfRule type="duplicateValues" dxfId="166" priority="3" stopIfTrue="1"/>
  </conditionalFormatting>
  <conditionalFormatting sqref="C18:C20">
    <cfRule type="duplicateValues" dxfId="165" priority="1" stopIfTrue="1"/>
  </conditionalFormatting>
  <conditionalFormatting sqref="C102:C103">
    <cfRule type="duplicateValues" dxfId="164" priority="2" stopIfTrue="1"/>
  </conditionalFormatting>
  <pageMargins left="0.7" right="0.7" top="0.75" bottom="0.75" header="0.3" footer="0.3"/>
  <pageSetup paperSize="9" scale="92" fitToHeight="0" orientation="landscape" horizontalDpi="4294967294" r:id="rId1"/>
  <headerFooter alignWithMargins="0"/>
  <colBreaks count="1" manualBreakCount="1">
    <brk id="8" max="1048575" man="1"/>
  </colBreaks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36"/>
  <sheetViews>
    <sheetView zoomScale="130" zoomScaleNormal="130" workbookViewId="0">
      <selection activeCell="J21" sqref="J21"/>
    </sheetView>
  </sheetViews>
  <sheetFormatPr baseColWidth="10" defaultRowHeight="13.2" x14ac:dyDescent="0.25"/>
  <cols>
    <col min="1" max="1" width="17.21875" bestFit="1" customWidth="1"/>
    <col min="2" max="2" width="4.77734375" bestFit="1" customWidth="1"/>
    <col min="3" max="3" width="5" customWidth="1"/>
    <col min="4" max="32" width="6.5546875" customWidth="1"/>
  </cols>
  <sheetData>
    <row r="3" spans="1:2" x14ac:dyDescent="0.25">
      <c r="A3" s="168" t="s">
        <v>88</v>
      </c>
      <c r="B3" s="169"/>
    </row>
    <row r="4" spans="1:2" x14ac:dyDescent="0.25">
      <c r="A4" s="168" t="s">
        <v>2</v>
      </c>
      <c r="B4" s="169" t="s">
        <v>89</v>
      </c>
    </row>
    <row r="5" spans="1:2" x14ac:dyDescent="0.25">
      <c r="A5" s="170" t="s">
        <v>48</v>
      </c>
      <c r="B5" s="169">
        <v>15</v>
      </c>
    </row>
    <row r="6" spans="1:2" x14ac:dyDescent="0.25">
      <c r="A6" s="171" t="s">
        <v>49</v>
      </c>
      <c r="B6" s="205">
        <v>8</v>
      </c>
    </row>
    <row r="7" spans="1:2" x14ac:dyDescent="0.25">
      <c r="A7" s="171" t="s">
        <v>26</v>
      </c>
      <c r="B7" s="205">
        <v>14</v>
      </c>
    </row>
    <row r="8" spans="1:2" x14ac:dyDescent="0.25">
      <c r="A8" s="171" t="s">
        <v>41</v>
      </c>
      <c r="B8" s="205">
        <v>19</v>
      </c>
    </row>
    <row r="9" spans="1:2" x14ac:dyDescent="0.25">
      <c r="A9" s="171" t="s">
        <v>25</v>
      </c>
      <c r="B9" s="205">
        <v>4</v>
      </c>
    </row>
    <row r="10" spans="1:2" x14ac:dyDescent="0.25">
      <c r="A10" s="171" t="s">
        <v>56</v>
      </c>
      <c r="B10" s="205">
        <v>3</v>
      </c>
    </row>
    <row r="11" spans="1:2" x14ac:dyDescent="0.25">
      <c r="A11" s="171" t="s">
        <v>85</v>
      </c>
      <c r="B11" s="205">
        <v>6</v>
      </c>
    </row>
    <row r="12" spans="1:2" x14ac:dyDescent="0.25">
      <c r="A12" s="171" t="s">
        <v>79</v>
      </c>
      <c r="B12" s="205">
        <v>5</v>
      </c>
    </row>
    <row r="13" spans="1:2" x14ac:dyDescent="0.25">
      <c r="A13" s="171" t="s">
        <v>24</v>
      </c>
      <c r="B13" s="205">
        <v>21</v>
      </c>
    </row>
    <row r="14" spans="1:2" x14ac:dyDescent="0.25">
      <c r="A14" s="171" t="s">
        <v>30</v>
      </c>
      <c r="B14" s="205">
        <v>8</v>
      </c>
    </row>
    <row r="15" spans="1:2" x14ac:dyDescent="0.25">
      <c r="A15" s="171" t="s">
        <v>31</v>
      </c>
      <c r="B15" s="205">
        <v>7</v>
      </c>
    </row>
    <row r="16" spans="1:2" x14ac:dyDescent="0.25">
      <c r="A16" s="171" t="s">
        <v>50</v>
      </c>
      <c r="B16" s="205">
        <v>6</v>
      </c>
    </row>
    <row r="17" spans="1:2" x14ac:dyDescent="0.25">
      <c r="A17" s="171" t="s">
        <v>51</v>
      </c>
      <c r="B17" s="205">
        <v>8</v>
      </c>
    </row>
    <row r="18" spans="1:2" x14ac:dyDescent="0.25">
      <c r="A18" s="171" t="s">
        <v>29</v>
      </c>
      <c r="B18" s="205">
        <v>7</v>
      </c>
    </row>
    <row r="19" spans="1:2" x14ac:dyDescent="0.25">
      <c r="A19" s="171" t="s">
        <v>42</v>
      </c>
      <c r="B19" s="205">
        <v>19</v>
      </c>
    </row>
    <row r="20" spans="1:2" x14ac:dyDescent="0.25">
      <c r="A20" s="171" t="s">
        <v>83</v>
      </c>
      <c r="B20" s="205">
        <v>11</v>
      </c>
    </row>
    <row r="21" spans="1:2" x14ac:dyDescent="0.25">
      <c r="A21" s="171" t="s">
        <v>28</v>
      </c>
      <c r="B21" s="205">
        <v>6</v>
      </c>
    </row>
    <row r="22" spans="1:2" x14ac:dyDescent="0.25">
      <c r="A22" s="171" t="s">
        <v>61</v>
      </c>
      <c r="B22" s="205">
        <v>1</v>
      </c>
    </row>
    <row r="23" spans="1:2" x14ac:dyDescent="0.25">
      <c r="A23" s="171" t="s">
        <v>27</v>
      </c>
      <c r="B23" s="205">
        <v>4</v>
      </c>
    </row>
    <row r="24" spans="1:2" x14ac:dyDescent="0.25">
      <c r="A24" s="171" t="s">
        <v>32</v>
      </c>
      <c r="B24" s="205">
        <v>2</v>
      </c>
    </row>
    <row r="25" spans="1:2" x14ac:dyDescent="0.25">
      <c r="A25" s="171" t="s">
        <v>57</v>
      </c>
      <c r="B25" s="205">
        <v>1</v>
      </c>
    </row>
    <row r="26" spans="1:2" x14ac:dyDescent="0.25">
      <c r="A26" s="171" t="s">
        <v>46</v>
      </c>
      <c r="B26" s="205">
        <v>3</v>
      </c>
    </row>
    <row r="27" spans="1:2" x14ac:dyDescent="0.25">
      <c r="A27" s="171" t="s">
        <v>296</v>
      </c>
      <c r="B27" s="205">
        <v>9</v>
      </c>
    </row>
    <row r="28" spans="1:2" x14ac:dyDescent="0.25">
      <c r="A28" s="171" t="s">
        <v>355</v>
      </c>
      <c r="B28" s="205">
        <v>4</v>
      </c>
    </row>
    <row r="29" spans="1:2" x14ac:dyDescent="0.25">
      <c r="A29" s="171" t="s">
        <v>292</v>
      </c>
      <c r="B29" s="205">
        <v>10</v>
      </c>
    </row>
    <row r="30" spans="1:2" x14ac:dyDescent="0.25">
      <c r="A30" s="171" t="s">
        <v>288</v>
      </c>
      <c r="B30" s="205">
        <v>14</v>
      </c>
    </row>
    <row r="31" spans="1:2" x14ac:dyDescent="0.25">
      <c r="A31" s="171" t="s">
        <v>77</v>
      </c>
      <c r="B31" s="205">
        <v>10</v>
      </c>
    </row>
    <row r="32" spans="1:2" x14ac:dyDescent="0.25">
      <c r="A32" s="171" t="s">
        <v>78</v>
      </c>
      <c r="B32" s="205">
        <v>8</v>
      </c>
    </row>
    <row r="33" spans="1:2" x14ac:dyDescent="0.25">
      <c r="A33" s="171" t="s">
        <v>279</v>
      </c>
      <c r="B33" s="205">
        <v>1</v>
      </c>
    </row>
    <row r="34" spans="1:2" x14ac:dyDescent="0.25">
      <c r="A34" s="171" t="s">
        <v>344</v>
      </c>
      <c r="B34" s="205">
        <v>3</v>
      </c>
    </row>
    <row r="35" spans="1:2" x14ac:dyDescent="0.25">
      <c r="A35" s="171" t="s">
        <v>363</v>
      </c>
      <c r="B35" s="205">
        <v>2</v>
      </c>
    </row>
    <row r="36" spans="1:2" x14ac:dyDescent="0.25">
      <c r="A36" s="172" t="s">
        <v>87</v>
      </c>
      <c r="B36" s="206">
        <v>239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CC377"/>
  <sheetViews>
    <sheetView zoomScale="85" zoomScaleNormal="85" workbookViewId="0">
      <pane ySplit="2" topLeftCell="A3" activePane="bottomLeft" state="frozen"/>
      <selection pane="bottomLeft" activeCell="D26" sqref="D26"/>
    </sheetView>
  </sheetViews>
  <sheetFormatPr baseColWidth="10" defaultColWidth="11.44140625" defaultRowHeight="15.6" outlineLevelRow="1" x14ac:dyDescent="0.3"/>
  <cols>
    <col min="1" max="1" width="9.77734375" style="10" customWidth="1"/>
    <col min="2" max="2" width="11.88671875" style="19" customWidth="1"/>
    <col min="3" max="3" width="50.5546875" style="10" customWidth="1"/>
    <col min="4" max="4" width="43" style="10" customWidth="1"/>
    <col min="5" max="5" width="10.44140625" style="20" customWidth="1"/>
    <col min="6" max="6" width="11" style="20" customWidth="1"/>
    <col min="7" max="7" width="3.5546875" style="21" customWidth="1"/>
    <col min="8" max="8" width="12.44140625" style="20" customWidth="1"/>
    <col min="9" max="9" width="3.44140625" style="1" customWidth="1"/>
    <col min="10" max="10" width="9.77734375" style="1" customWidth="1"/>
    <col min="11" max="12" width="3.88671875" style="1" customWidth="1"/>
    <col min="13" max="15" width="5.109375" style="1" customWidth="1"/>
    <col min="16" max="16" width="1" style="1" customWidth="1"/>
    <col min="17" max="20" width="5.109375" style="1" customWidth="1"/>
    <col min="21" max="22" width="3" style="1" customWidth="1"/>
    <col min="23" max="23" width="4.109375" style="1" customWidth="1"/>
    <col min="24" max="26" width="5.109375" style="31" customWidth="1"/>
    <col min="27" max="27" width="1.109375" style="1" customWidth="1"/>
    <col min="28" max="30" width="5.109375" style="31" customWidth="1"/>
    <col min="31" max="31" width="4.44140625" style="1" customWidth="1"/>
    <col min="32" max="32" width="0.77734375" style="1" customWidth="1"/>
    <col min="33" max="33" width="4.88671875" style="1" customWidth="1"/>
    <col min="34" max="34" width="3.44140625" style="1" customWidth="1"/>
    <col min="35" max="35" width="4.44140625" style="1" customWidth="1"/>
    <col min="36" max="36" width="3.44140625" style="1" customWidth="1"/>
    <col min="37" max="37" width="3.44140625" style="10" customWidth="1"/>
    <col min="38" max="38" width="2.21875" style="10" customWidth="1"/>
    <col min="39" max="39" width="4.21875" style="10" customWidth="1"/>
    <col min="40" max="40" width="11.44140625" style="10" customWidth="1"/>
    <col min="41" max="41" width="4.44140625" style="10" customWidth="1"/>
    <col min="42" max="43" width="11.44140625" style="10" customWidth="1"/>
    <col min="44" max="16384" width="11.44140625" style="10"/>
  </cols>
  <sheetData>
    <row r="1" spans="2:40" x14ac:dyDescent="0.3">
      <c r="M1" s="11"/>
      <c r="N1" s="11"/>
      <c r="O1" s="11"/>
      <c r="P1" s="16"/>
      <c r="Q1" s="16"/>
      <c r="R1" s="16"/>
      <c r="S1" s="16"/>
      <c r="T1" s="16"/>
      <c r="U1" s="16"/>
      <c r="V1" s="16"/>
      <c r="W1" s="16"/>
      <c r="X1" s="17"/>
      <c r="Y1" s="17"/>
      <c r="Z1" s="17"/>
      <c r="AA1" s="16"/>
      <c r="AB1" s="17"/>
      <c r="AC1" s="17"/>
      <c r="AD1" s="17"/>
      <c r="AL1" s="18"/>
      <c r="AM1" s="12"/>
      <c r="AN1" s="39"/>
    </row>
    <row r="2" spans="2:40" x14ac:dyDescent="0.3">
      <c r="B2" s="50" t="s">
        <v>3</v>
      </c>
      <c r="C2" s="49" t="s">
        <v>0</v>
      </c>
      <c r="D2" s="49" t="s">
        <v>1</v>
      </c>
      <c r="E2" s="49" t="s">
        <v>22</v>
      </c>
      <c r="F2" s="51" t="s">
        <v>7</v>
      </c>
      <c r="G2" s="52"/>
      <c r="H2" s="53" t="s">
        <v>8</v>
      </c>
      <c r="M2" s="22"/>
      <c r="N2" s="22"/>
      <c r="O2" s="9"/>
      <c r="P2" s="22"/>
      <c r="Q2" s="9"/>
      <c r="R2" s="9"/>
      <c r="S2" s="9"/>
      <c r="T2" s="9"/>
      <c r="U2" s="9"/>
      <c r="V2" s="9"/>
      <c r="W2" s="22"/>
      <c r="X2" s="23"/>
      <c r="Y2" s="23"/>
      <c r="Z2" s="23"/>
      <c r="AB2" s="23"/>
      <c r="AC2" s="23"/>
      <c r="AD2" s="23"/>
    </row>
    <row r="3" spans="2:40" ht="18" outlineLevel="1" x14ac:dyDescent="0.35">
      <c r="B3" s="191"/>
      <c r="C3" s="37" t="e">
        <f>VLOOKUP(B3,'1 - Dorsales clubs'!B:C,2,FALSE)</f>
        <v>#N/A</v>
      </c>
      <c r="D3" s="37" t="e">
        <f>VLOOKUP(C3,'1 - Dorsales clubs'!C:D,2,FALSE)</f>
        <v>#N/A</v>
      </c>
      <c r="E3" s="174" t="e">
        <f>VLOOKUP(B3,'1 - Dorsales clubs'!B:F,4,FALSE)</f>
        <v>#N/A</v>
      </c>
      <c r="F3" s="24" t="e">
        <f>VLOOKUP(B3,TºCrono!B:C,2,FALSE)</f>
        <v>#N/A</v>
      </c>
      <c r="G3" s="25"/>
      <c r="H3" s="26" t="e">
        <f t="shared" ref="H3:H9" si="0">IF(F3="D","DESCALIF.",IF(F3="A","ABANDONO",IF(F3="N","NO PRES.",CONCATENATE(AB3,":",AC3,":",AD3))))</f>
        <v>#N/A</v>
      </c>
      <c r="I3" s="27"/>
      <c r="J3" s="27" t="e">
        <f t="shared" ref="J3:J9" si="1">LEN(F3)</f>
        <v>#N/A</v>
      </c>
      <c r="K3" s="27"/>
      <c r="L3" s="27"/>
      <c r="M3" s="1" t="e">
        <f t="shared" ref="M3:M9" si="2">VALUE(MID(F3,1,J3-4))</f>
        <v>#N/A</v>
      </c>
      <c r="N3" s="1" t="e">
        <f t="shared" ref="N3:N9" si="3">VALUE(MID(F3,J3-4+1,2))</f>
        <v>#N/A</v>
      </c>
      <c r="O3" s="7" t="e">
        <f t="shared" ref="O3:O9" si="4">VALUE(RIGHT(F3,2))</f>
        <v>#N/A</v>
      </c>
      <c r="P3" s="7"/>
      <c r="Q3" s="7" t="e">
        <f>IF(N3&lt;VLOOKUP(E3,'Horario salida'!$C$3:$E$41,3,FALSE),M3-1,M3)</f>
        <v>#N/A</v>
      </c>
      <c r="R3" s="7" t="e">
        <f>IF(N3&lt;VLOOKUP(E3,'Horario salida'!$C$3:$E$41,3,FALSE),N3+60,N3)</f>
        <v>#N/A</v>
      </c>
      <c r="S3" s="7" t="e">
        <f>IF(O3&lt;VLOOKUP(E3,'Horario salida'!$C$3:$F$41,4,FALSE),R3-1,R3)</f>
        <v>#N/A</v>
      </c>
      <c r="T3" s="7" t="e">
        <f>IF(O3&lt;VLOOKUP(E3,'Horario salida'!$C$3:$F$41,4,FALSE),O3+100,O3)</f>
        <v>#N/A</v>
      </c>
      <c r="U3" s="7"/>
      <c r="V3" s="7"/>
      <c r="W3" s="7"/>
      <c r="X3" s="8" t="e">
        <f>Q3-VLOOKUP(E3,'Horario salida'!$C$3:$D$41,2,FALSE)</f>
        <v>#N/A</v>
      </c>
      <c r="Y3" s="8" t="e">
        <f>S3-VLOOKUP(E3,'Horario salida'!$C$3:$E$41,3,FALSE)</f>
        <v>#N/A</v>
      </c>
      <c r="Z3" s="8" t="e">
        <f>T3-VLOOKUP(E3,'Horario salida'!$C$3:$F$41,4,FALSE)</f>
        <v>#N/A</v>
      </c>
      <c r="AB3" s="8" t="e">
        <f t="shared" ref="AB3:AD9" si="5">TEXT(X3,"00")</f>
        <v>#N/A</v>
      </c>
      <c r="AC3" s="8" t="e">
        <f t="shared" si="5"/>
        <v>#N/A</v>
      </c>
      <c r="AD3" s="8" t="e">
        <f t="shared" si="5"/>
        <v>#N/A</v>
      </c>
      <c r="AF3" s="27"/>
      <c r="AG3" s="30"/>
      <c r="AH3" s="27"/>
      <c r="AI3" s="27"/>
      <c r="AJ3" s="27"/>
      <c r="AK3" s="28"/>
      <c r="AN3" s="29"/>
    </row>
    <row r="4" spans="2:40" ht="18" outlineLevel="1" x14ac:dyDescent="0.35">
      <c r="B4" s="191"/>
      <c r="C4" s="37" t="e">
        <f>VLOOKUP(B4,'1 - Dorsales clubs'!B:C,2,FALSE)</f>
        <v>#N/A</v>
      </c>
      <c r="D4" s="37" t="e">
        <f>VLOOKUP(C4,'1 - Dorsales clubs'!C:D,2,FALSE)</f>
        <v>#N/A</v>
      </c>
      <c r="E4" s="174" t="e">
        <f>VLOOKUP(B4,'1 - Dorsales clubs'!B:F,4,FALSE)</f>
        <v>#N/A</v>
      </c>
      <c r="F4" s="24" t="e">
        <f>VLOOKUP(B4,TºCrono!B:C,2,FALSE)</f>
        <v>#N/A</v>
      </c>
      <c r="G4" s="25"/>
      <c r="H4" s="26" t="e">
        <f t="shared" si="0"/>
        <v>#N/A</v>
      </c>
      <c r="I4" s="27"/>
      <c r="J4" s="27" t="e">
        <f t="shared" si="1"/>
        <v>#N/A</v>
      </c>
      <c r="K4" s="27"/>
      <c r="L4" s="27"/>
      <c r="M4" s="1" t="e">
        <f t="shared" si="2"/>
        <v>#N/A</v>
      </c>
      <c r="N4" s="1" t="e">
        <f t="shared" si="3"/>
        <v>#N/A</v>
      </c>
      <c r="O4" s="7" t="e">
        <f t="shared" si="4"/>
        <v>#N/A</v>
      </c>
      <c r="P4" s="7"/>
      <c r="Q4" s="7" t="e">
        <f>IF(N4&lt;VLOOKUP(E4,'Horario salida'!$C$3:$E$41,3,FALSE),M4-1,M4)</f>
        <v>#N/A</v>
      </c>
      <c r="R4" s="7" t="e">
        <f>IF(N4&lt;VLOOKUP(E4,'Horario salida'!$C$3:$E$41,3,FALSE),N4+60,N4)</f>
        <v>#N/A</v>
      </c>
      <c r="S4" s="7" t="e">
        <f>IF(O4&lt;VLOOKUP(E4,'Horario salida'!$C$3:$F$41,4,FALSE),R4-1,R4)</f>
        <v>#N/A</v>
      </c>
      <c r="T4" s="7" t="e">
        <f>IF(O4&lt;VLOOKUP(E4,'Horario salida'!$C$3:$F$41,4,FALSE),O4+100,O4)</f>
        <v>#N/A</v>
      </c>
      <c r="U4" s="7"/>
      <c r="V4" s="7"/>
      <c r="W4" s="7"/>
      <c r="X4" s="8" t="e">
        <f>Q4-VLOOKUP(E4,'Horario salida'!$C$3:$D$41,2,FALSE)</f>
        <v>#N/A</v>
      </c>
      <c r="Y4" s="8" t="e">
        <f>S4-VLOOKUP(E4,'Horario salida'!$C$3:$E$41,3,FALSE)</f>
        <v>#N/A</v>
      </c>
      <c r="Z4" s="8" t="e">
        <f>T4-VLOOKUP(E4,'Horario salida'!$C$3:$F$41,4,FALSE)</f>
        <v>#N/A</v>
      </c>
      <c r="AB4" s="8" t="e">
        <f t="shared" si="5"/>
        <v>#N/A</v>
      </c>
      <c r="AC4" s="8" t="e">
        <f t="shared" si="5"/>
        <v>#N/A</v>
      </c>
      <c r="AD4" s="8" t="e">
        <f t="shared" si="5"/>
        <v>#N/A</v>
      </c>
      <c r="AF4" s="27"/>
      <c r="AG4" s="30"/>
      <c r="AH4" s="27"/>
      <c r="AI4" s="27"/>
      <c r="AJ4" s="27"/>
      <c r="AK4" s="28"/>
    </row>
    <row r="5" spans="2:40" ht="18" outlineLevel="1" x14ac:dyDescent="0.35">
      <c r="B5" s="191"/>
      <c r="C5" s="37" t="e">
        <f>VLOOKUP(B5,'1 - Dorsales clubs'!B:C,2,FALSE)</f>
        <v>#N/A</v>
      </c>
      <c r="D5" s="37" t="e">
        <f>VLOOKUP(C5,'1 - Dorsales clubs'!C:D,2,FALSE)</f>
        <v>#N/A</v>
      </c>
      <c r="E5" s="174" t="e">
        <f>VLOOKUP(B5,'1 - Dorsales clubs'!B:F,4,FALSE)</f>
        <v>#N/A</v>
      </c>
      <c r="F5" s="24" t="e">
        <f>VLOOKUP(B5,TºCrono!B:C,2,FALSE)</f>
        <v>#N/A</v>
      </c>
      <c r="G5" s="25"/>
      <c r="H5" s="26" t="e">
        <f t="shared" si="0"/>
        <v>#N/A</v>
      </c>
      <c r="I5" s="27"/>
      <c r="J5" s="27" t="e">
        <f t="shared" si="1"/>
        <v>#N/A</v>
      </c>
      <c r="K5" s="27"/>
      <c r="L5" s="27"/>
      <c r="M5" s="1" t="e">
        <f t="shared" si="2"/>
        <v>#N/A</v>
      </c>
      <c r="N5" s="1" t="e">
        <f t="shared" si="3"/>
        <v>#N/A</v>
      </c>
      <c r="O5" s="7" t="e">
        <f t="shared" si="4"/>
        <v>#N/A</v>
      </c>
      <c r="P5" s="7"/>
      <c r="Q5" s="7" t="e">
        <f>IF(N5&lt;VLOOKUP(E5,'Horario salida'!$C$3:$E$41,3,FALSE),M5-1,M5)</f>
        <v>#N/A</v>
      </c>
      <c r="R5" s="7" t="e">
        <f>IF(N5&lt;VLOOKUP(E5,'Horario salida'!$C$3:$E$41,3,FALSE),N5+60,N5)</f>
        <v>#N/A</v>
      </c>
      <c r="S5" s="7" t="e">
        <f>IF(O5&lt;VLOOKUP(E5,'Horario salida'!$C$3:$F$41,4,FALSE),R5-1,R5)</f>
        <v>#N/A</v>
      </c>
      <c r="T5" s="7" t="e">
        <f>IF(O5&lt;VLOOKUP(E5,'Horario salida'!$C$3:$F$41,4,FALSE),O5+100,O5)</f>
        <v>#N/A</v>
      </c>
      <c r="U5" s="7"/>
      <c r="V5" s="7"/>
      <c r="W5" s="7"/>
      <c r="X5" s="8" t="e">
        <f>Q5-VLOOKUP(E5,'Horario salida'!$C$3:$D$41,2,FALSE)</f>
        <v>#N/A</v>
      </c>
      <c r="Y5" s="8" t="e">
        <f>S5-VLOOKUP(E5,'Horario salida'!$C$3:$E$41,3,FALSE)</f>
        <v>#N/A</v>
      </c>
      <c r="Z5" s="8" t="e">
        <f>T5-VLOOKUP(E5,'Horario salida'!$C$3:$F$41,4,FALSE)</f>
        <v>#N/A</v>
      </c>
      <c r="AB5" s="8" t="e">
        <f t="shared" si="5"/>
        <v>#N/A</v>
      </c>
      <c r="AC5" s="8" t="e">
        <f t="shared" si="5"/>
        <v>#N/A</v>
      </c>
      <c r="AD5" s="8" t="e">
        <f t="shared" si="5"/>
        <v>#N/A</v>
      </c>
      <c r="AF5" s="27"/>
      <c r="AG5" s="30"/>
      <c r="AH5" s="27"/>
      <c r="AI5" s="27"/>
      <c r="AJ5" s="27"/>
      <c r="AK5" s="28"/>
    </row>
    <row r="6" spans="2:40" ht="18" outlineLevel="1" x14ac:dyDescent="0.35">
      <c r="B6" s="191"/>
      <c r="C6" s="37" t="e">
        <f>VLOOKUP(B6,'1 - Dorsales clubs'!B:C,2,FALSE)</f>
        <v>#N/A</v>
      </c>
      <c r="D6" s="37" t="e">
        <f>VLOOKUP(C6,'1 - Dorsales clubs'!C:D,2,FALSE)</f>
        <v>#N/A</v>
      </c>
      <c r="E6" s="174" t="e">
        <f>VLOOKUP(B6,'1 - Dorsales clubs'!B:F,4,FALSE)</f>
        <v>#N/A</v>
      </c>
      <c r="F6" s="24" t="e">
        <f>VLOOKUP(B6,TºCrono!B:C,2,FALSE)</f>
        <v>#N/A</v>
      </c>
      <c r="G6" s="25"/>
      <c r="H6" s="26" t="e">
        <f t="shared" si="0"/>
        <v>#N/A</v>
      </c>
      <c r="I6" s="27"/>
      <c r="J6" s="27" t="e">
        <f t="shared" si="1"/>
        <v>#N/A</v>
      </c>
      <c r="K6" s="27"/>
      <c r="L6" s="27"/>
      <c r="M6" s="1" t="e">
        <f t="shared" si="2"/>
        <v>#N/A</v>
      </c>
      <c r="N6" s="1" t="e">
        <f t="shared" si="3"/>
        <v>#N/A</v>
      </c>
      <c r="O6" s="7" t="e">
        <f t="shared" si="4"/>
        <v>#N/A</v>
      </c>
      <c r="P6" s="7"/>
      <c r="Q6" s="7" t="e">
        <f>IF(N6&lt;VLOOKUP(E6,'Horario salida'!$C$3:$E$41,3,FALSE),M6-1,M6)</f>
        <v>#N/A</v>
      </c>
      <c r="R6" s="7" t="e">
        <f>IF(N6&lt;VLOOKUP(E6,'Horario salida'!$C$3:$E$41,3,FALSE),N6+60,N6)</f>
        <v>#N/A</v>
      </c>
      <c r="S6" s="7" t="e">
        <f>IF(O6&lt;VLOOKUP(E6,'Horario salida'!$C$3:$F$41,4,FALSE),R6-1,R6)</f>
        <v>#N/A</v>
      </c>
      <c r="T6" s="7" t="e">
        <f>IF(O6&lt;VLOOKUP(E6,'Horario salida'!$C$3:$F$41,4,FALSE),O6+100,O6)</f>
        <v>#N/A</v>
      </c>
      <c r="U6" s="7"/>
      <c r="V6" s="7"/>
      <c r="W6" s="7"/>
      <c r="X6" s="8" t="e">
        <f>Q6-VLOOKUP(E6,'Horario salida'!$C$3:$D$41,2,FALSE)</f>
        <v>#N/A</v>
      </c>
      <c r="Y6" s="8" t="e">
        <f>S6-VLOOKUP(E6,'Horario salida'!$C$3:$E$41,3,FALSE)</f>
        <v>#N/A</v>
      </c>
      <c r="Z6" s="8" t="e">
        <f>T6-VLOOKUP(E6,'Horario salida'!$C$3:$F$41,4,FALSE)</f>
        <v>#N/A</v>
      </c>
      <c r="AB6" s="8" t="e">
        <f t="shared" si="5"/>
        <v>#N/A</v>
      </c>
      <c r="AC6" s="8" t="e">
        <f t="shared" si="5"/>
        <v>#N/A</v>
      </c>
      <c r="AD6" s="8" t="e">
        <f t="shared" si="5"/>
        <v>#N/A</v>
      </c>
      <c r="AF6" s="27"/>
      <c r="AG6" s="30"/>
      <c r="AH6" s="27"/>
      <c r="AI6" s="27"/>
      <c r="AJ6" s="27"/>
      <c r="AK6" s="28"/>
    </row>
    <row r="7" spans="2:40" ht="18" outlineLevel="1" x14ac:dyDescent="0.35">
      <c r="B7" s="191"/>
      <c r="C7" s="37" t="e">
        <f>VLOOKUP(B7,'1 - Dorsales clubs'!B:C,2,FALSE)</f>
        <v>#N/A</v>
      </c>
      <c r="D7" s="37" t="e">
        <f>VLOOKUP(C7,'1 - Dorsales clubs'!C:D,2,FALSE)</f>
        <v>#N/A</v>
      </c>
      <c r="E7" s="174" t="e">
        <f>VLOOKUP(B7,'1 - Dorsales clubs'!B:F,4,FALSE)</f>
        <v>#N/A</v>
      </c>
      <c r="F7" s="24" t="e">
        <f>VLOOKUP(B7,TºCrono!B:C,2,FALSE)</f>
        <v>#N/A</v>
      </c>
      <c r="G7" s="25"/>
      <c r="H7" s="26" t="e">
        <f t="shared" si="0"/>
        <v>#N/A</v>
      </c>
      <c r="I7" s="27"/>
      <c r="J7" s="27" t="e">
        <f t="shared" si="1"/>
        <v>#N/A</v>
      </c>
      <c r="K7" s="27"/>
      <c r="L7" s="27"/>
      <c r="M7" s="1" t="e">
        <f t="shared" si="2"/>
        <v>#N/A</v>
      </c>
      <c r="N7" s="1" t="e">
        <f t="shared" si="3"/>
        <v>#N/A</v>
      </c>
      <c r="O7" s="7" t="e">
        <f t="shared" si="4"/>
        <v>#N/A</v>
      </c>
      <c r="P7" s="7"/>
      <c r="Q7" s="7" t="e">
        <f>IF(N7&lt;VLOOKUP(E7,'Horario salida'!$C$3:$E$41,3,FALSE),M7-1,M7)</f>
        <v>#N/A</v>
      </c>
      <c r="R7" s="7" t="e">
        <f>IF(N7&lt;VLOOKUP(E7,'Horario salida'!$C$3:$E$41,3,FALSE),N7+60,N7)</f>
        <v>#N/A</v>
      </c>
      <c r="S7" s="7" t="e">
        <f>IF(O7&lt;VLOOKUP(E7,'Horario salida'!$C$3:$F$41,4,FALSE),R7-1,R7)</f>
        <v>#N/A</v>
      </c>
      <c r="T7" s="7" t="e">
        <f>IF(O7&lt;VLOOKUP(E7,'Horario salida'!$C$3:$F$41,4,FALSE),O7+100,O7)</f>
        <v>#N/A</v>
      </c>
      <c r="U7" s="7"/>
      <c r="V7" s="7"/>
      <c r="W7" s="7"/>
      <c r="X7" s="8" t="e">
        <f>Q7-VLOOKUP(E7,'Horario salida'!$C$3:$D$41,2,FALSE)</f>
        <v>#N/A</v>
      </c>
      <c r="Y7" s="8" t="e">
        <f>S7-VLOOKUP(E7,'Horario salida'!$C$3:$E$41,3,FALSE)</f>
        <v>#N/A</v>
      </c>
      <c r="Z7" s="8" t="e">
        <f>T7-VLOOKUP(E7,'Horario salida'!$C$3:$F$41,4,FALSE)</f>
        <v>#N/A</v>
      </c>
      <c r="AB7" s="8" t="e">
        <f t="shared" si="5"/>
        <v>#N/A</v>
      </c>
      <c r="AC7" s="8" t="e">
        <f t="shared" si="5"/>
        <v>#N/A</v>
      </c>
      <c r="AD7" s="8" t="e">
        <f t="shared" si="5"/>
        <v>#N/A</v>
      </c>
      <c r="AF7" s="27"/>
      <c r="AG7" s="30"/>
      <c r="AH7" s="27"/>
      <c r="AI7" s="27"/>
      <c r="AJ7" s="27"/>
      <c r="AK7" s="28"/>
      <c r="AN7" s="29"/>
    </row>
    <row r="8" spans="2:40" ht="18" outlineLevel="1" x14ac:dyDescent="0.35">
      <c r="B8" s="191"/>
      <c r="C8" s="37" t="e">
        <f>VLOOKUP(B8,'1 - Dorsales clubs'!B:C,2,FALSE)</f>
        <v>#N/A</v>
      </c>
      <c r="D8" s="37" t="e">
        <f>VLOOKUP(C8,'1 - Dorsales clubs'!C:D,2,FALSE)</f>
        <v>#N/A</v>
      </c>
      <c r="E8" s="174" t="e">
        <f>VLOOKUP(B8,'1 - Dorsales clubs'!B:F,4,FALSE)</f>
        <v>#N/A</v>
      </c>
      <c r="F8" s="24" t="e">
        <f>VLOOKUP(B8,TºCrono!B:C,2,FALSE)</f>
        <v>#N/A</v>
      </c>
      <c r="G8" s="25"/>
      <c r="H8" s="26" t="e">
        <f t="shared" si="0"/>
        <v>#N/A</v>
      </c>
      <c r="I8" s="27"/>
      <c r="J8" s="27" t="e">
        <f t="shared" si="1"/>
        <v>#N/A</v>
      </c>
      <c r="K8" s="27"/>
      <c r="L8" s="27"/>
      <c r="M8" s="1" t="e">
        <f t="shared" si="2"/>
        <v>#N/A</v>
      </c>
      <c r="N8" s="1" t="e">
        <f t="shared" si="3"/>
        <v>#N/A</v>
      </c>
      <c r="O8" s="7" t="e">
        <f t="shared" si="4"/>
        <v>#N/A</v>
      </c>
      <c r="P8" s="7"/>
      <c r="Q8" s="7" t="e">
        <f>IF(N8&lt;VLOOKUP(E8,'Horario salida'!$C$3:$E$41,3,FALSE),M8-1,M8)</f>
        <v>#N/A</v>
      </c>
      <c r="R8" s="7" t="e">
        <f>IF(N8&lt;VLOOKUP(E8,'Horario salida'!$C$3:$E$41,3,FALSE),N8+60,N8)</f>
        <v>#N/A</v>
      </c>
      <c r="S8" s="7" t="e">
        <f>IF(O8&lt;VLOOKUP(E8,'Horario salida'!$C$3:$F$41,4,FALSE),R8-1,R8)</f>
        <v>#N/A</v>
      </c>
      <c r="T8" s="7" t="e">
        <f>IF(O8&lt;VLOOKUP(E8,'Horario salida'!$C$3:$F$41,4,FALSE),O8+100,O8)</f>
        <v>#N/A</v>
      </c>
      <c r="U8" s="7"/>
      <c r="V8" s="7"/>
      <c r="W8" s="7"/>
      <c r="X8" s="8" t="e">
        <f>Q8-VLOOKUP(E8,'Horario salida'!$C$3:$D$41,2,FALSE)</f>
        <v>#N/A</v>
      </c>
      <c r="Y8" s="8" t="e">
        <f>S8-VLOOKUP(E8,'Horario salida'!$C$3:$E$41,3,FALSE)</f>
        <v>#N/A</v>
      </c>
      <c r="Z8" s="8" t="e">
        <f>T8-VLOOKUP(E8,'Horario salida'!$C$3:$F$41,4,FALSE)</f>
        <v>#N/A</v>
      </c>
      <c r="AB8" s="8" t="e">
        <f t="shared" si="5"/>
        <v>#N/A</v>
      </c>
      <c r="AC8" s="8" t="e">
        <f t="shared" si="5"/>
        <v>#N/A</v>
      </c>
      <c r="AD8" s="8" t="e">
        <f t="shared" si="5"/>
        <v>#N/A</v>
      </c>
      <c r="AF8" s="27"/>
      <c r="AG8" s="30"/>
      <c r="AH8" s="27"/>
      <c r="AI8" s="27"/>
      <c r="AJ8" s="27"/>
      <c r="AK8" s="28"/>
    </row>
    <row r="9" spans="2:40" ht="18" outlineLevel="1" x14ac:dyDescent="0.35">
      <c r="B9" s="191"/>
      <c r="C9" s="37" t="e">
        <f>VLOOKUP(B9,'1 - Dorsales clubs'!B:C,2,FALSE)</f>
        <v>#N/A</v>
      </c>
      <c r="D9" s="37" t="e">
        <f>VLOOKUP(C9,'1 - Dorsales clubs'!C:D,2,FALSE)</f>
        <v>#N/A</v>
      </c>
      <c r="E9" s="174" t="e">
        <f>VLOOKUP(B9,'1 - Dorsales clubs'!B:F,4,FALSE)</f>
        <v>#N/A</v>
      </c>
      <c r="F9" s="24" t="e">
        <f>VLOOKUP(B9,TºCrono!B:C,2,FALSE)</f>
        <v>#N/A</v>
      </c>
      <c r="G9" s="25"/>
      <c r="H9" s="26" t="e">
        <f t="shared" si="0"/>
        <v>#N/A</v>
      </c>
      <c r="I9" s="27"/>
      <c r="J9" s="27" t="e">
        <f t="shared" si="1"/>
        <v>#N/A</v>
      </c>
      <c r="K9" s="27"/>
      <c r="L9" s="27"/>
      <c r="M9" s="1" t="e">
        <f t="shared" si="2"/>
        <v>#N/A</v>
      </c>
      <c r="N9" s="1" t="e">
        <f t="shared" si="3"/>
        <v>#N/A</v>
      </c>
      <c r="O9" s="7" t="e">
        <f t="shared" si="4"/>
        <v>#N/A</v>
      </c>
      <c r="P9" s="7"/>
      <c r="Q9" s="7" t="e">
        <f>IF(N9&lt;VLOOKUP(E9,'Horario salida'!$C$3:$E$41,3,FALSE),M9-1,M9)</f>
        <v>#N/A</v>
      </c>
      <c r="R9" s="7" t="e">
        <f>IF(N9&lt;VLOOKUP(E9,'Horario salida'!$C$3:$E$41,3,FALSE),N9+60,N9)</f>
        <v>#N/A</v>
      </c>
      <c r="S9" s="7" t="e">
        <f>IF(O9&lt;VLOOKUP(E9,'Horario salida'!$C$3:$F$41,4,FALSE),R9-1,R9)</f>
        <v>#N/A</v>
      </c>
      <c r="T9" s="7" t="e">
        <f>IF(O9&lt;VLOOKUP(E9,'Horario salida'!$C$3:$F$41,4,FALSE),O9+100,O9)</f>
        <v>#N/A</v>
      </c>
      <c r="U9" s="7"/>
      <c r="V9" s="7"/>
      <c r="W9" s="7"/>
      <c r="X9" s="8" t="e">
        <f>Q9-VLOOKUP(E9,'Horario salida'!$C$3:$D$41,2,FALSE)</f>
        <v>#N/A</v>
      </c>
      <c r="Y9" s="8" t="e">
        <f>S9-VLOOKUP(E9,'Horario salida'!$C$3:$E$41,3,FALSE)</f>
        <v>#N/A</v>
      </c>
      <c r="Z9" s="8" t="e">
        <f>T9-VLOOKUP(E9,'Horario salida'!$C$3:$F$41,4,FALSE)</f>
        <v>#N/A</v>
      </c>
      <c r="AB9" s="8" t="e">
        <f t="shared" si="5"/>
        <v>#N/A</v>
      </c>
      <c r="AC9" s="8" t="e">
        <f t="shared" si="5"/>
        <v>#N/A</v>
      </c>
      <c r="AD9" s="8" t="e">
        <f t="shared" si="5"/>
        <v>#N/A</v>
      </c>
      <c r="AF9" s="27"/>
      <c r="AG9" s="30"/>
      <c r="AH9" s="27"/>
      <c r="AI9" s="27"/>
      <c r="AJ9" s="27"/>
      <c r="AK9" s="28"/>
    </row>
    <row r="10" spans="2:40" ht="18" outlineLevel="1" x14ac:dyDescent="0.35">
      <c r="B10" s="191"/>
      <c r="C10" s="37" t="e">
        <f>VLOOKUP(B10,'1 - Dorsales clubs'!B:C,2,FALSE)</f>
        <v>#N/A</v>
      </c>
      <c r="D10" s="37" t="e">
        <f>VLOOKUP(C10,'1 - Dorsales clubs'!C:D,2,FALSE)</f>
        <v>#N/A</v>
      </c>
      <c r="E10" s="174" t="e">
        <f>VLOOKUP(B10,'1 - Dorsales clubs'!B:F,4,FALSE)</f>
        <v>#N/A</v>
      </c>
      <c r="F10" s="24" t="e">
        <f>VLOOKUP(B10,TºCrono!B:C,2,FALSE)</f>
        <v>#N/A</v>
      </c>
      <c r="G10" s="25"/>
      <c r="H10" s="26" t="e">
        <f t="shared" ref="H10:H72" si="6">IF(F10="D","DESCALIF.",IF(F10="A","ABANDONO",IF(F10="N","NO PRES.",CONCATENATE(AB10,":",AC10,":",AD10))))</f>
        <v>#N/A</v>
      </c>
      <c r="I10" s="27"/>
      <c r="J10" s="27" t="e">
        <f t="shared" ref="J10:J72" si="7">LEN(F10)</f>
        <v>#N/A</v>
      </c>
      <c r="K10" s="27"/>
      <c r="L10" s="27"/>
      <c r="M10" s="1" t="e">
        <f t="shared" ref="M10:M72" si="8">VALUE(MID(F10,1,J10-4))</f>
        <v>#N/A</v>
      </c>
      <c r="N10" s="1" t="e">
        <f t="shared" ref="N10:N72" si="9">VALUE(MID(F10,J10-4+1,2))</f>
        <v>#N/A</v>
      </c>
      <c r="O10" s="7" t="e">
        <f t="shared" ref="O10:O72" si="10">VALUE(RIGHT(F10,2))</f>
        <v>#N/A</v>
      </c>
      <c r="P10" s="7"/>
      <c r="Q10" s="7" t="e">
        <f>IF(N10&lt;VLOOKUP(E10,'Horario salida'!$C$3:$E$41,3,FALSE),M10-1,M10)</f>
        <v>#N/A</v>
      </c>
      <c r="R10" s="7" t="e">
        <f>IF(N10&lt;VLOOKUP(E10,'Horario salida'!$C$3:$E$41,3,FALSE),N10+60,N10)</f>
        <v>#N/A</v>
      </c>
      <c r="S10" s="7" t="e">
        <f>IF(O10&lt;VLOOKUP(E10,'Horario salida'!$C$3:$F$41,4,FALSE),R10-1,R10)</f>
        <v>#N/A</v>
      </c>
      <c r="T10" s="7" t="e">
        <f>IF(O10&lt;VLOOKUP(E10,'Horario salida'!$C$3:$F$41,4,FALSE),O10+100,O10)</f>
        <v>#N/A</v>
      </c>
      <c r="U10" s="7"/>
      <c r="V10" s="7"/>
      <c r="W10" s="7"/>
      <c r="X10" s="8" t="e">
        <f>Q10-VLOOKUP(E10,'Horario salida'!$C$3:$D$41,2,FALSE)</f>
        <v>#N/A</v>
      </c>
      <c r="Y10" s="8" t="e">
        <f>S10-VLOOKUP(E10,'Horario salida'!$C$3:$E$41,3,FALSE)</f>
        <v>#N/A</v>
      </c>
      <c r="Z10" s="8" t="e">
        <f>T10-VLOOKUP(E10,'Horario salida'!$C$3:$F$41,4,FALSE)</f>
        <v>#N/A</v>
      </c>
      <c r="AB10" s="8" t="e">
        <f t="shared" ref="AB10:AB72" si="11">TEXT(X10,"00")</f>
        <v>#N/A</v>
      </c>
      <c r="AC10" s="8" t="e">
        <f t="shared" ref="AC10:AC72" si="12">TEXT(Y10,"00")</f>
        <v>#N/A</v>
      </c>
      <c r="AD10" s="8" t="e">
        <f t="shared" ref="AD10:AD72" si="13">TEXT(Z10,"00")</f>
        <v>#N/A</v>
      </c>
      <c r="AF10" s="27"/>
      <c r="AG10" s="30"/>
      <c r="AH10" s="27"/>
      <c r="AI10" s="27"/>
      <c r="AJ10" s="27"/>
      <c r="AK10" s="28"/>
    </row>
    <row r="11" spans="2:40" ht="18" outlineLevel="1" x14ac:dyDescent="0.35">
      <c r="B11" s="191"/>
      <c r="C11" s="37" t="e">
        <f>VLOOKUP(B11,'1 - Dorsales clubs'!B:C,2,FALSE)</f>
        <v>#N/A</v>
      </c>
      <c r="D11" s="37" t="e">
        <f>VLOOKUP(C11,'1 - Dorsales clubs'!C:D,2,FALSE)</f>
        <v>#N/A</v>
      </c>
      <c r="E11" s="174" t="e">
        <f>VLOOKUP(B11,'1 - Dorsales clubs'!B:F,4,FALSE)</f>
        <v>#N/A</v>
      </c>
      <c r="F11" s="24" t="e">
        <f>VLOOKUP(B11,TºCrono!B:C,2,FALSE)</f>
        <v>#N/A</v>
      </c>
      <c r="G11" s="25"/>
      <c r="H11" s="26" t="e">
        <f t="shared" si="6"/>
        <v>#N/A</v>
      </c>
      <c r="I11" s="27"/>
      <c r="J11" s="27" t="e">
        <f t="shared" si="7"/>
        <v>#N/A</v>
      </c>
      <c r="K11" s="27"/>
      <c r="L11" s="27"/>
      <c r="M11" s="1" t="e">
        <f t="shared" si="8"/>
        <v>#N/A</v>
      </c>
      <c r="N11" s="1" t="e">
        <f t="shared" si="9"/>
        <v>#N/A</v>
      </c>
      <c r="O11" s="7" t="e">
        <f t="shared" si="10"/>
        <v>#N/A</v>
      </c>
      <c r="P11" s="7"/>
      <c r="Q11" s="7" t="e">
        <f>IF(N11&lt;VLOOKUP(E11,'Horario salida'!$C$3:$E$41,3,FALSE),M11-1,M11)</f>
        <v>#N/A</v>
      </c>
      <c r="R11" s="7" t="e">
        <f>IF(N11&lt;VLOOKUP(E11,'Horario salida'!$C$3:$E$41,3,FALSE),N11+60,N11)</f>
        <v>#N/A</v>
      </c>
      <c r="S11" s="7" t="e">
        <f>IF(O11&lt;VLOOKUP(E11,'Horario salida'!$C$3:$F$41,4,FALSE),R11-1,R11)</f>
        <v>#N/A</v>
      </c>
      <c r="T11" s="7" t="e">
        <f>IF(O11&lt;VLOOKUP(E11,'Horario salida'!$C$3:$F$41,4,FALSE),O11+100,O11)</f>
        <v>#N/A</v>
      </c>
      <c r="U11" s="7"/>
      <c r="V11" s="7"/>
      <c r="W11" s="7"/>
      <c r="X11" s="8" t="e">
        <f>Q11-VLOOKUP(E11,'Horario salida'!$C$3:$D$41,2,FALSE)</f>
        <v>#N/A</v>
      </c>
      <c r="Y11" s="8" t="e">
        <f>S11-VLOOKUP(E11,'Horario salida'!$C$3:$E$41,3,FALSE)</f>
        <v>#N/A</v>
      </c>
      <c r="Z11" s="8" t="e">
        <f>T11-VLOOKUP(E11,'Horario salida'!$C$3:$F$41,4,FALSE)</f>
        <v>#N/A</v>
      </c>
      <c r="AB11" s="8" t="e">
        <f t="shared" si="11"/>
        <v>#N/A</v>
      </c>
      <c r="AC11" s="8" t="e">
        <f t="shared" si="12"/>
        <v>#N/A</v>
      </c>
      <c r="AD11" s="8" t="e">
        <f t="shared" si="13"/>
        <v>#N/A</v>
      </c>
      <c r="AF11" s="27"/>
      <c r="AG11" s="30"/>
      <c r="AH11" s="27"/>
      <c r="AI11" s="27"/>
      <c r="AJ11" s="27"/>
      <c r="AK11" s="28"/>
    </row>
    <row r="12" spans="2:40" ht="18" outlineLevel="1" x14ac:dyDescent="0.35">
      <c r="B12" s="191"/>
      <c r="C12" s="37" t="e">
        <f>VLOOKUP(B12,'1 - Dorsales clubs'!B:C,2,FALSE)</f>
        <v>#N/A</v>
      </c>
      <c r="D12" s="37" t="e">
        <f>VLOOKUP(C12,'1 - Dorsales clubs'!C:D,2,FALSE)</f>
        <v>#N/A</v>
      </c>
      <c r="E12" s="174" t="e">
        <f>VLOOKUP(B12,'1 - Dorsales clubs'!B:F,4,FALSE)</f>
        <v>#N/A</v>
      </c>
      <c r="F12" s="24" t="e">
        <f>VLOOKUP(B12,TºCrono!B:C,2,FALSE)</f>
        <v>#N/A</v>
      </c>
      <c r="G12" s="25"/>
      <c r="H12" s="26" t="e">
        <f t="shared" si="6"/>
        <v>#N/A</v>
      </c>
      <c r="I12" s="27"/>
      <c r="J12" s="27" t="e">
        <f t="shared" si="7"/>
        <v>#N/A</v>
      </c>
      <c r="K12" s="27"/>
      <c r="L12" s="27"/>
      <c r="M12" s="1" t="e">
        <f t="shared" si="8"/>
        <v>#N/A</v>
      </c>
      <c r="N12" s="1" t="e">
        <f t="shared" si="9"/>
        <v>#N/A</v>
      </c>
      <c r="O12" s="7" t="e">
        <f t="shared" si="10"/>
        <v>#N/A</v>
      </c>
      <c r="P12" s="7"/>
      <c r="Q12" s="7" t="e">
        <f>IF(N12&lt;VLOOKUP(E12,'Horario salida'!$C$3:$E$41,3,FALSE),M12-1,M12)</f>
        <v>#N/A</v>
      </c>
      <c r="R12" s="7" t="e">
        <f>IF(N12&lt;VLOOKUP(E12,'Horario salida'!$C$3:$E$41,3,FALSE),N12+60,N12)</f>
        <v>#N/A</v>
      </c>
      <c r="S12" s="7" t="e">
        <f>IF(O12&lt;VLOOKUP(E12,'Horario salida'!$C$3:$F$41,4,FALSE),R12-1,R12)</f>
        <v>#N/A</v>
      </c>
      <c r="T12" s="7" t="e">
        <f>IF(O12&lt;VLOOKUP(E12,'Horario salida'!$C$3:$F$41,4,FALSE),O12+100,O12)</f>
        <v>#N/A</v>
      </c>
      <c r="U12" s="7"/>
      <c r="V12" s="7"/>
      <c r="W12" s="7"/>
      <c r="X12" s="8" t="e">
        <f>Q12-VLOOKUP(E12,'Horario salida'!$C$3:$D$41,2,FALSE)</f>
        <v>#N/A</v>
      </c>
      <c r="Y12" s="8" t="e">
        <f>S12-VLOOKUP(E12,'Horario salida'!$C$3:$E$41,3,FALSE)</f>
        <v>#N/A</v>
      </c>
      <c r="Z12" s="8" t="e">
        <f>T12-VLOOKUP(E12,'Horario salida'!$C$3:$F$41,4,FALSE)</f>
        <v>#N/A</v>
      </c>
      <c r="AB12" s="8" t="e">
        <f t="shared" si="11"/>
        <v>#N/A</v>
      </c>
      <c r="AC12" s="8" t="e">
        <f t="shared" si="12"/>
        <v>#N/A</v>
      </c>
      <c r="AD12" s="8" t="e">
        <f t="shared" si="13"/>
        <v>#N/A</v>
      </c>
      <c r="AF12" s="27"/>
      <c r="AG12" s="30"/>
      <c r="AH12" s="27"/>
      <c r="AI12" s="27"/>
      <c r="AJ12" s="27"/>
      <c r="AK12" s="28"/>
    </row>
    <row r="13" spans="2:40" ht="18" outlineLevel="1" x14ac:dyDescent="0.35">
      <c r="B13" s="191"/>
      <c r="C13" s="37" t="e">
        <f>VLOOKUP(B13,'1 - Dorsales clubs'!B:C,2,FALSE)</f>
        <v>#N/A</v>
      </c>
      <c r="D13" s="37" t="e">
        <f>VLOOKUP(C13,'1 - Dorsales clubs'!C:D,2,FALSE)</f>
        <v>#N/A</v>
      </c>
      <c r="E13" s="174" t="e">
        <f>VLOOKUP(B13,'1 - Dorsales clubs'!B:F,4,FALSE)</f>
        <v>#N/A</v>
      </c>
      <c r="F13" s="24" t="e">
        <f>VLOOKUP(B13,TºCrono!B:C,2,FALSE)</f>
        <v>#N/A</v>
      </c>
      <c r="G13" s="25"/>
      <c r="H13" s="26" t="e">
        <f t="shared" si="6"/>
        <v>#N/A</v>
      </c>
      <c r="I13" s="27"/>
      <c r="J13" s="27" t="e">
        <f t="shared" si="7"/>
        <v>#N/A</v>
      </c>
      <c r="K13" s="27"/>
      <c r="L13" s="27"/>
      <c r="M13" s="1" t="e">
        <f t="shared" si="8"/>
        <v>#N/A</v>
      </c>
      <c r="N13" s="1" t="e">
        <f t="shared" si="9"/>
        <v>#N/A</v>
      </c>
      <c r="O13" s="7" t="e">
        <f t="shared" si="10"/>
        <v>#N/A</v>
      </c>
      <c r="P13" s="7"/>
      <c r="Q13" s="7" t="e">
        <f>IF(N13&lt;VLOOKUP(E13,'Horario salida'!$C$3:$E$41,3,FALSE),M13-1,M13)</f>
        <v>#N/A</v>
      </c>
      <c r="R13" s="7" t="e">
        <f>IF(N13&lt;VLOOKUP(E13,'Horario salida'!$C$3:$E$41,3,FALSE),N13+60,N13)</f>
        <v>#N/A</v>
      </c>
      <c r="S13" s="7" t="e">
        <f>IF(O13&lt;VLOOKUP(E13,'Horario salida'!$C$3:$F$41,4,FALSE),R13-1,R13)</f>
        <v>#N/A</v>
      </c>
      <c r="T13" s="7" t="e">
        <f>IF(O13&lt;VLOOKUP(E13,'Horario salida'!$C$3:$F$41,4,FALSE),O13+100,O13)</f>
        <v>#N/A</v>
      </c>
      <c r="U13" s="7"/>
      <c r="V13" s="7"/>
      <c r="W13" s="7"/>
      <c r="X13" s="8" t="e">
        <f>Q13-VLOOKUP(E13,'Horario salida'!$C$3:$D$41,2,FALSE)</f>
        <v>#N/A</v>
      </c>
      <c r="Y13" s="8" t="e">
        <f>S13-VLOOKUP(E13,'Horario salida'!$C$3:$E$41,3,FALSE)</f>
        <v>#N/A</v>
      </c>
      <c r="Z13" s="8" t="e">
        <f>T13-VLOOKUP(E13,'Horario salida'!$C$3:$F$41,4,FALSE)</f>
        <v>#N/A</v>
      </c>
      <c r="AB13" s="8" t="e">
        <f t="shared" si="11"/>
        <v>#N/A</v>
      </c>
      <c r="AC13" s="8" t="e">
        <f t="shared" si="12"/>
        <v>#N/A</v>
      </c>
      <c r="AD13" s="8" t="e">
        <f t="shared" si="13"/>
        <v>#N/A</v>
      </c>
      <c r="AF13" s="27"/>
      <c r="AG13" s="30"/>
      <c r="AH13" s="27"/>
      <c r="AI13" s="27"/>
      <c r="AJ13" s="27"/>
      <c r="AK13" s="28"/>
    </row>
    <row r="14" spans="2:40" ht="18" outlineLevel="1" x14ac:dyDescent="0.35">
      <c r="B14" s="191"/>
      <c r="C14" s="37" t="e">
        <f>VLOOKUP(B14,'1 - Dorsales clubs'!B:C,2,FALSE)</f>
        <v>#N/A</v>
      </c>
      <c r="D14" s="37" t="e">
        <f>VLOOKUP(C14,'1 - Dorsales clubs'!C:D,2,FALSE)</f>
        <v>#N/A</v>
      </c>
      <c r="E14" s="174" t="e">
        <f>VLOOKUP(B14,'1 - Dorsales clubs'!B:F,4,FALSE)</f>
        <v>#N/A</v>
      </c>
      <c r="F14" s="24" t="e">
        <f>VLOOKUP(B14,TºCrono!B:C,2,FALSE)</f>
        <v>#N/A</v>
      </c>
      <c r="G14" s="25"/>
      <c r="H14" s="26" t="e">
        <f t="shared" si="6"/>
        <v>#N/A</v>
      </c>
      <c r="I14" s="27"/>
      <c r="J14" s="27" t="e">
        <f t="shared" si="7"/>
        <v>#N/A</v>
      </c>
      <c r="K14" s="27"/>
      <c r="L14" s="27"/>
      <c r="M14" s="1" t="e">
        <f t="shared" si="8"/>
        <v>#N/A</v>
      </c>
      <c r="N14" s="1" t="e">
        <f t="shared" si="9"/>
        <v>#N/A</v>
      </c>
      <c r="O14" s="7" t="e">
        <f t="shared" si="10"/>
        <v>#N/A</v>
      </c>
      <c r="P14" s="7"/>
      <c r="Q14" s="7" t="e">
        <f>IF(N14&lt;VLOOKUP(E14,'Horario salida'!$C$3:$E$41,3,FALSE),M14-1,M14)</f>
        <v>#N/A</v>
      </c>
      <c r="R14" s="7" t="e">
        <f>IF(N14&lt;VLOOKUP(E14,'Horario salida'!$C$3:$E$41,3,FALSE),N14+60,N14)</f>
        <v>#N/A</v>
      </c>
      <c r="S14" s="7" t="e">
        <f>IF(O14&lt;VLOOKUP(E14,'Horario salida'!$C$3:$F$41,4,FALSE),R14-1,R14)</f>
        <v>#N/A</v>
      </c>
      <c r="T14" s="7" t="e">
        <f>IF(O14&lt;VLOOKUP(E14,'Horario salida'!$C$3:$F$41,4,FALSE),O14+100,O14)</f>
        <v>#N/A</v>
      </c>
      <c r="U14" s="7"/>
      <c r="V14" s="7"/>
      <c r="W14" s="7"/>
      <c r="X14" s="8" t="e">
        <f>Q14-VLOOKUP(E14,'Horario salida'!$C$3:$D$41,2,FALSE)</f>
        <v>#N/A</v>
      </c>
      <c r="Y14" s="8" t="e">
        <f>S14-VLOOKUP(E14,'Horario salida'!$C$3:$E$41,3,FALSE)</f>
        <v>#N/A</v>
      </c>
      <c r="Z14" s="8" t="e">
        <f>T14-VLOOKUP(E14,'Horario salida'!$C$3:$F$41,4,FALSE)</f>
        <v>#N/A</v>
      </c>
      <c r="AB14" s="8" t="e">
        <f t="shared" si="11"/>
        <v>#N/A</v>
      </c>
      <c r="AC14" s="8" t="e">
        <f t="shared" si="12"/>
        <v>#N/A</v>
      </c>
      <c r="AD14" s="8" t="e">
        <f t="shared" si="13"/>
        <v>#N/A</v>
      </c>
      <c r="AF14" s="27"/>
      <c r="AG14" s="30"/>
      <c r="AH14" s="27"/>
      <c r="AI14" s="27"/>
      <c r="AJ14" s="27"/>
      <c r="AK14" s="28"/>
    </row>
    <row r="15" spans="2:40" ht="18" outlineLevel="1" x14ac:dyDescent="0.35">
      <c r="B15" s="191"/>
      <c r="C15" s="37" t="e">
        <f>VLOOKUP(B15,'1 - Dorsales clubs'!B:C,2,FALSE)</f>
        <v>#N/A</v>
      </c>
      <c r="D15" s="37" t="e">
        <f>VLOOKUP(C15,'1 - Dorsales clubs'!C:D,2,FALSE)</f>
        <v>#N/A</v>
      </c>
      <c r="E15" s="174" t="e">
        <f>VLOOKUP(B15,'1 - Dorsales clubs'!B:F,4,FALSE)</f>
        <v>#N/A</v>
      </c>
      <c r="F15" s="24" t="e">
        <f>VLOOKUP(B15,TºCrono!B:C,2,FALSE)</f>
        <v>#N/A</v>
      </c>
      <c r="G15" s="25"/>
      <c r="H15" s="26" t="e">
        <f t="shared" si="6"/>
        <v>#N/A</v>
      </c>
      <c r="I15" s="27"/>
      <c r="J15" s="27" t="e">
        <f t="shared" si="7"/>
        <v>#N/A</v>
      </c>
      <c r="K15" s="27"/>
      <c r="L15" s="27"/>
      <c r="M15" s="1" t="e">
        <f t="shared" si="8"/>
        <v>#N/A</v>
      </c>
      <c r="N15" s="1" t="e">
        <f t="shared" si="9"/>
        <v>#N/A</v>
      </c>
      <c r="O15" s="7" t="e">
        <f t="shared" si="10"/>
        <v>#N/A</v>
      </c>
      <c r="P15" s="7"/>
      <c r="Q15" s="7" t="e">
        <f>IF(N15&lt;VLOOKUP(E15,'Horario salida'!$C$3:$E$41,3,FALSE),M15-1,M15)</f>
        <v>#N/A</v>
      </c>
      <c r="R15" s="7" t="e">
        <f>IF(N15&lt;VLOOKUP(E15,'Horario salida'!$C$3:$E$41,3,FALSE),N15+60,N15)</f>
        <v>#N/A</v>
      </c>
      <c r="S15" s="7" t="e">
        <f>IF(O15&lt;VLOOKUP(E15,'Horario salida'!$C$3:$F$41,4,FALSE),R15-1,R15)</f>
        <v>#N/A</v>
      </c>
      <c r="T15" s="7" t="e">
        <f>IF(O15&lt;VLOOKUP(E15,'Horario salida'!$C$3:$F$41,4,FALSE),O15+100,O15)</f>
        <v>#N/A</v>
      </c>
      <c r="U15" s="7"/>
      <c r="V15" s="7"/>
      <c r="W15" s="7"/>
      <c r="X15" s="8" t="e">
        <f>Q15-VLOOKUP(E15,'Horario salida'!$C$3:$D$41,2,FALSE)</f>
        <v>#N/A</v>
      </c>
      <c r="Y15" s="8" t="e">
        <f>S15-VLOOKUP(E15,'Horario salida'!$C$3:$E$41,3,FALSE)</f>
        <v>#N/A</v>
      </c>
      <c r="Z15" s="8" t="e">
        <f>T15-VLOOKUP(E15,'Horario salida'!$C$3:$F$41,4,FALSE)</f>
        <v>#N/A</v>
      </c>
      <c r="AB15" s="8" t="e">
        <f t="shared" si="11"/>
        <v>#N/A</v>
      </c>
      <c r="AC15" s="8" t="e">
        <f t="shared" si="12"/>
        <v>#N/A</v>
      </c>
      <c r="AD15" s="8" t="e">
        <f t="shared" si="13"/>
        <v>#N/A</v>
      </c>
      <c r="AF15" s="27"/>
      <c r="AG15" s="30"/>
      <c r="AH15" s="27"/>
      <c r="AI15" s="27"/>
      <c r="AJ15" s="27"/>
      <c r="AK15" s="28"/>
    </row>
    <row r="16" spans="2:40" ht="18" outlineLevel="1" x14ac:dyDescent="0.35">
      <c r="B16" s="191"/>
      <c r="C16" s="37" t="e">
        <f>VLOOKUP(B16,'1 - Dorsales clubs'!B:C,2,FALSE)</f>
        <v>#N/A</v>
      </c>
      <c r="D16" s="37" t="e">
        <f>VLOOKUP(C16,'1 - Dorsales clubs'!C:D,2,FALSE)</f>
        <v>#N/A</v>
      </c>
      <c r="E16" s="174" t="e">
        <f>VLOOKUP(B16,'1 - Dorsales clubs'!B:F,4,FALSE)</f>
        <v>#N/A</v>
      </c>
      <c r="F16" s="24" t="e">
        <f>VLOOKUP(B16,TºCrono!B:C,2,FALSE)</f>
        <v>#N/A</v>
      </c>
      <c r="G16" s="25"/>
      <c r="H16" s="26" t="e">
        <f t="shared" si="6"/>
        <v>#N/A</v>
      </c>
      <c r="I16" s="27"/>
      <c r="J16" s="27" t="e">
        <f t="shared" si="7"/>
        <v>#N/A</v>
      </c>
      <c r="K16" s="27"/>
      <c r="L16" s="27"/>
      <c r="M16" s="1" t="e">
        <f t="shared" si="8"/>
        <v>#N/A</v>
      </c>
      <c r="N16" s="1" t="e">
        <f t="shared" si="9"/>
        <v>#N/A</v>
      </c>
      <c r="O16" s="7" t="e">
        <f t="shared" si="10"/>
        <v>#N/A</v>
      </c>
      <c r="P16" s="7"/>
      <c r="Q16" s="7" t="e">
        <f>IF(N16&lt;VLOOKUP(E16,'Horario salida'!$C$3:$E$41,3,FALSE),M16-1,M16)</f>
        <v>#N/A</v>
      </c>
      <c r="R16" s="7" t="e">
        <f>IF(N16&lt;VLOOKUP(E16,'Horario salida'!$C$3:$E$41,3,FALSE),N16+60,N16)</f>
        <v>#N/A</v>
      </c>
      <c r="S16" s="7" t="e">
        <f>IF(O16&lt;VLOOKUP(E16,'Horario salida'!$C$3:$F$41,4,FALSE),R16-1,R16)</f>
        <v>#N/A</v>
      </c>
      <c r="T16" s="7" t="e">
        <f>IF(O16&lt;VLOOKUP(E16,'Horario salida'!$C$3:$F$41,4,FALSE),O16+100,O16)</f>
        <v>#N/A</v>
      </c>
      <c r="U16" s="7"/>
      <c r="V16" s="7"/>
      <c r="W16" s="7"/>
      <c r="X16" s="8" t="e">
        <f>Q16-VLOOKUP(E16,'Horario salida'!$C$3:$D$41,2,FALSE)</f>
        <v>#N/A</v>
      </c>
      <c r="Y16" s="8" t="e">
        <f>S16-VLOOKUP(E16,'Horario salida'!$C$3:$E$41,3,FALSE)</f>
        <v>#N/A</v>
      </c>
      <c r="Z16" s="8" t="e">
        <f>T16-VLOOKUP(E16,'Horario salida'!$C$3:$F$41,4,FALSE)</f>
        <v>#N/A</v>
      </c>
      <c r="AB16" s="8" t="e">
        <f t="shared" si="11"/>
        <v>#N/A</v>
      </c>
      <c r="AC16" s="8" t="e">
        <f t="shared" si="12"/>
        <v>#N/A</v>
      </c>
      <c r="AD16" s="8" t="e">
        <f t="shared" si="13"/>
        <v>#N/A</v>
      </c>
      <c r="AF16" s="27"/>
      <c r="AG16" s="30"/>
      <c r="AH16" s="27"/>
      <c r="AI16" s="27"/>
      <c r="AJ16" s="27"/>
      <c r="AK16" s="28"/>
    </row>
    <row r="17" spans="2:37" ht="18" outlineLevel="1" x14ac:dyDescent="0.35">
      <c r="B17" s="191"/>
      <c r="C17" s="37" t="e">
        <f>VLOOKUP(B17,'1 - Dorsales clubs'!B:C,2,FALSE)</f>
        <v>#N/A</v>
      </c>
      <c r="D17" s="37" t="e">
        <f>VLOOKUP(C17,'1 - Dorsales clubs'!C:D,2,FALSE)</f>
        <v>#N/A</v>
      </c>
      <c r="E17" s="174" t="e">
        <f>VLOOKUP(B17,'1 - Dorsales clubs'!B:F,4,FALSE)</f>
        <v>#N/A</v>
      </c>
      <c r="F17" s="24" t="e">
        <f>VLOOKUP(B17,TºCrono!B:C,2,FALSE)</f>
        <v>#N/A</v>
      </c>
      <c r="G17" s="25"/>
      <c r="H17" s="26" t="e">
        <f t="shared" si="6"/>
        <v>#N/A</v>
      </c>
      <c r="I17" s="27"/>
      <c r="J17" s="27" t="e">
        <f t="shared" si="7"/>
        <v>#N/A</v>
      </c>
      <c r="K17" s="27"/>
      <c r="L17" s="27"/>
      <c r="M17" s="1" t="e">
        <f t="shared" si="8"/>
        <v>#N/A</v>
      </c>
      <c r="N17" s="1" t="e">
        <f t="shared" si="9"/>
        <v>#N/A</v>
      </c>
      <c r="O17" s="7" t="e">
        <f t="shared" si="10"/>
        <v>#N/A</v>
      </c>
      <c r="P17" s="7"/>
      <c r="Q17" s="7" t="e">
        <f>IF(N17&lt;VLOOKUP(E17,'Horario salida'!$C$3:$E$41,3,FALSE),M17-1,M17)</f>
        <v>#N/A</v>
      </c>
      <c r="R17" s="7" t="e">
        <f>IF(N17&lt;VLOOKUP(E17,'Horario salida'!$C$3:$E$41,3,FALSE),N17+60,N17)</f>
        <v>#N/A</v>
      </c>
      <c r="S17" s="7" t="e">
        <f>IF(O17&lt;VLOOKUP(E17,'Horario salida'!$C$3:$F$41,4,FALSE),R17-1,R17)</f>
        <v>#N/A</v>
      </c>
      <c r="T17" s="7" t="e">
        <f>IF(O17&lt;VLOOKUP(E17,'Horario salida'!$C$3:$F$41,4,FALSE),O17+100,O17)</f>
        <v>#N/A</v>
      </c>
      <c r="U17" s="7"/>
      <c r="V17" s="7"/>
      <c r="W17" s="7"/>
      <c r="X17" s="8" t="e">
        <f>Q17-VLOOKUP(E17,'Horario salida'!$C$3:$D$41,2,FALSE)</f>
        <v>#N/A</v>
      </c>
      <c r="Y17" s="8" t="e">
        <f>S17-VLOOKUP(E17,'Horario salida'!$C$3:$E$41,3,FALSE)</f>
        <v>#N/A</v>
      </c>
      <c r="Z17" s="8" t="e">
        <f>T17-VLOOKUP(E17,'Horario salida'!$C$3:$F$41,4,FALSE)</f>
        <v>#N/A</v>
      </c>
      <c r="AB17" s="8" t="e">
        <f t="shared" si="11"/>
        <v>#N/A</v>
      </c>
      <c r="AC17" s="8" t="e">
        <f t="shared" si="12"/>
        <v>#N/A</v>
      </c>
      <c r="AD17" s="8" t="e">
        <f t="shared" si="13"/>
        <v>#N/A</v>
      </c>
      <c r="AF17" s="27"/>
      <c r="AG17" s="30"/>
      <c r="AH17" s="27"/>
      <c r="AI17" s="27"/>
      <c r="AJ17" s="27"/>
      <c r="AK17" s="28"/>
    </row>
    <row r="18" spans="2:37" ht="18" outlineLevel="1" x14ac:dyDescent="0.35">
      <c r="B18" s="191"/>
      <c r="C18" s="37" t="e">
        <f>VLOOKUP(B18,'1 - Dorsales clubs'!B:C,2,FALSE)</f>
        <v>#N/A</v>
      </c>
      <c r="D18" s="37" t="e">
        <f>VLOOKUP(C18,'1 - Dorsales clubs'!C:D,2,FALSE)</f>
        <v>#N/A</v>
      </c>
      <c r="E18" s="174" t="e">
        <f>VLOOKUP(B18,'1 - Dorsales clubs'!B:F,4,FALSE)</f>
        <v>#N/A</v>
      </c>
      <c r="F18" s="24" t="e">
        <f>VLOOKUP(B18,TºCrono!B:C,2,FALSE)</f>
        <v>#N/A</v>
      </c>
      <c r="G18" s="25"/>
      <c r="H18" s="26" t="e">
        <f t="shared" si="6"/>
        <v>#N/A</v>
      </c>
      <c r="I18" s="27"/>
      <c r="J18" s="27" t="e">
        <f t="shared" si="7"/>
        <v>#N/A</v>
      </c>
      <c r="K18" s="27"/>
      <c r="L18" s="27"/>
      <c r="M18" s="1" t="e">
        <f t="shared" si="8"/>
        <v>#N/A</v>
      </c>
      <c r="N18" s="1" t="e">
        <f t="shared" si="9"/>
        <v>#N/A</v>
      </c>
      <c r="O18" s="7" t="e">
        <f t="shared" si="10"/>
        <v>#N/A</v>
      </c>
      <c r="P18" s="7"/>
      <c r="Q18" s="7" t="e">
        <f>IF(N18&lt;VLOOKUP(E18,'Horario salida'!$C$3:$E$41,3,FALSE),M18-1,M18)</f>
        <v>#N/A</v>
      </c>
      <c r="R18" s="7" t="e">
        <f>IF(N18&lt;VLOOKUP(E18,'Horario salida'!$C$3:$E$41,3,FALSE),N18+60,N18)</f>
        <v>#N/A</v>
      </c>
      <c r="S18" s="7" t="e">
        <f>IF(O18&lt;VLOOKUP(E18,'Horario salida'!$C$3:$F$41,4,FALSE),R18-1,R18)</f>
        <v>#N/A</v>
      </c>
      <c r="T18" s="7" t="e">
        <f>IF(O18&lt;VLOOKUP(E18,'Horario salida'!$C$3:$F$41,4,FALSE),O18+100,O18)</f>
        <v>#N/A</v>
      </c>
      <c r="U18" s="7"/>
      <c r="V18" s="7"/>
      <c r="W18" s="7"/>
      <c r="X18" s="8" t="e">
        <f>Q18-VLOOKUP(E18,'Horario salida'!$C$3:$D$41,2,FALSE)</f>
        <v>#N/A</v>
      </c>
      <c r="Y18" s="8" t="e">
        <f>S18-VLOOKUP(E18,'Horario salida'!$C$3:$E$41,3,FALSE)</f>
        <v>#N/A</v>
      </c>
      <c r="Z18" s="8" t="e">
        <f>T18-VLOOKUP(E18,'Horario salida'!$C$3:$F$41,4,FALSE)</f>
        <v>#N/A</v>
      </c>
      <c r="AB18" s="8" t="e">
        <f t="shared" si="11"/>
        <v>#N/A</v>
      </c>
      <c r="AC18" s="8" t="e">
        <f t="shared" si="12"/>
        <v>#N/A</v>
      </c>
      <c r="AD18" s="8" t="e">
        <f t="shared" si="13"/>
        <v>#N/A</v>
      </c>
      <c r="AF18" s="27"/>
      <c r="AG18" s="30"/>
      <c r="AH18" s="27"/>
      <c r="AI18" s="27"/>
      <c r="AJ18" s="27"/>
      <c r="AK18" s="28"/>
    </row>
    <row r="19" spans="2:37" ht="18" outlineLevel="1" x14ac:dyDescent="0.35">
      <c r="B19" s="191"/>
      <c r="C19" s="37" t="e">
        <f>VLOOKUP(B19,'1 - Dorsales clubs'!B:C,2,FALSE)</f>
        <v>#N/A</v>
      </c>
      <c r="D19" s="37" t="e">
        <f>VLOOKUP(C19,'1 - Dorsales clubs'!C:D,2,FALSE)</f>
        <v>#N/A</v>
      </c>
      <c r="E19" s="174" t="e">
        <f>VLOOKUP(B19,'1 - Dorsales clubs'!B:F,4,FALSE)</f>
        <v>#N/A</v>
      </c>
      <c r="F19" s="24" t="e">
        <f>VLOOKUP(B19,TºCrono!B:C,2,FALSE)</f>
        <v>#N/A</v>
      </c>
      <c r="G19" s="25"/>
      <c r="H19" s="26" t="e">
        <f t="shared" si="6"/>
        <v>#N/A</v>
      </c>
      <c r="I19" s="27"/>
      <c r="J19" s="27" t="e">
        <f t="shared" si="7"/>
        <v>#N/A</v>
      </c>
      <c r="K19" s="27"/>
      <c r="L19" s="27"/>
      <c r="M19" s="1" t="e">
        <f t="shared" si="8"/>
        <v>#N/A</v>
      </c>
      <c r="N19" s="1" t="e">
        <f t="shared" si="9"/>
        <v>#N/A</v>
      </c>
      <c r="O19" s="7" t="e">
        <f t="shared" si="10"/>
        <v>#N/A</v>
      </c>
      <c r="P19" s="7"/>
      <c r="Q19" s="7" t="e">
        <f>IF(N19&lt;VLOOKUP(E19,'Horario salida'!$C$3:$E$41,3,FALSE),M19-1,M19)</f>
        <v>#N/A</v>
      </c>
      <c r="R19" s="7" t="e">
        <f>IF(N19&lt;VLOOKUP(E19,'Horario salida'!$C$3:$E$41,3,FALSE),N19+60,N19)</f>
        <v>#N/A</v>
      </c>
      <c r="S19" s="7" t="e">
        <f>IF(O19&lt;VLOOKUP(E19,'Horario salida'!$C$3:$F$41,4,FALSE),R19-1,R19)</f>
        <v>#N/A</v>
      </c>
      <c r="T19" s="7" t="e">
        <f>IF(O19&lt;VLOOKUP(E19,'Horario salida'!$C$3:$F$41,4,FALSE),O19+100,O19)</f>
        <v>#N/A</v>
      </c>
      <c r="U19" s="7"/>
      <c r="V19" s="7"/>
      <c r="W19" s="7"/>
      <c r="X19" s="8" t="e">
        <f>Q19-VLOOKUP(E19,'Horario salida'!$C$3:$D$41,2,FALSE)</f>
        <v>#N/A</v>
      </c>
      <c r="Y19" s="8" t="e">
        <f>S19-VLOOKUP(E19,'Horario salida'!$C$3:$E$41,3,FALSE)</f>
        <v>#N/A</v>
      </c>
      <c r="Z19" s="8" t="e">
        <f>T19-VLOOKUP(E19,'Horario salida'!$C$3:$F$41,4,FALSE)</f>
        <v>#N/A</v>
      </c>
      <c r="AB19" s="8" t="e">
        <f t="shared" si="11"/>
        <v>#N/A</v>
      </c>
      <c r="AC19" s="8" t="e">
        <f t="shared" si="12"/>
        <v>#N/A</v>
      </c>
      <c r="AD19" s="8" t="e">
        <f t="shared" si="13"/>
        <v>#N/A</v>
      </c>
      <c r="AF19" s="27"/>
      <c r="AG19" s="30"/>
      <c r="AH19" s="27"/>
      <c r="AI19" s="27"/>
      <c r="AJ19" s="27"/>
      <c r="AK19" s="28"/>
    </row>
    <row r="20" spans="2:37" ht="18" outlineLevel="1" x14ac:dyDescent="0.35">
      <c r="B20" s="191"/>
      <c r="C20" s="37" t="e">
        <f>VLOOKUP(B20,'1 - Dorsales clubs'!B:C,2,FALSE)</f>
        <v>#N/A</v>
      </c>
      <c r="D20" s="37" t="e">
        <f>VLOOKUP(C20,'1 - Dorsales clubs'!C:D,2,FALSE)</f>
        <v>#N/A</v>
      </c>
      <c r="E20" s="174" t="e">
        <f>VLOOKUP(B20,'1 - Dorsales clubs'!B:F,4,FALSE)</f>
        <v>#N/A</v>
      </c>
      <c r="F20" s="24" t="e">
        <f>VLOOKUP(B20,TºCrono!B:C,2,FALSE)</f>
        <v>#N/A</v>
      </c>
      <c r="G20" s="25"/>
      <c r="H20" s="26" t="e">
        <f t="shared" si="6"/>
        <v>#N/A</v>
      </c>
      <c r="I20" s="27"/>
      <c r="J20" s="27" t="e">
        <f t="shared" si="7"/>
        <v>#N/A</v>
      </c>
      <c r="K20" s="27"/>
      <c r="L20" s="27"/>
      <c r="M20" s="1" t="e">
        <f t="shared" si="8"/>
        <v>#N/A</v>
      </c>
      <c r="N20" s="1" t="e">
        <f t="shared" si="9"/>
        <v>#N/A</v>
      </c>
      <c r="O20" s="7" t="e">
        <f t="shared" si="10"/>
        <v>#N/A</v>
      </c>
      <c r="P20" s="7"/>
      <c r="Q20" s="7" t="e">
        <f>IF(N20&lt;VLOOKUP(E20,'Horario salida'!$C$3:$E$41,3,FALSE),M20-1,M20)</f>
        <v>#N/A</v>
      </c>
      <c r="R20" s="7" t="e">
        <f>IF(N20&lt;VLOOKUP(E20,'Horario salida'!$C$3:$E$41,3,FALSE),N20+60,N20)</f>
        <v>#N/A</v>
      </c>
      <c r="S20" s="7" t="e">
        <f>IF(O20&lt;VLOOKUP(E20,'Horario salida'!$C$3:$F$41,4,FALSE),R20-1,R20)</f>
        <v>#N/A</v>
      </c>
      <c r="T20" s="7" t="e">
        <f>IF(O20&lt;VLOOKUP(E20,'Horario salida'!$C$3:$F$41,4,FALSE),O20+100,O20)</f>
        <v>#N/A</v>
      </c>
      <c r="U20" s="7"/>
      <c r="V20" s="7"/>
      <c r="W20" s="7"/>
      <c r="X20" s="8" t="e">
        <f>Q20-VLOOKUP(E20,'Horario salida'!$C$3:$D$41,2,FALSE)</f>
        <v>#N/A</v>
      </c>
      <c r="Y20" s="8" t="e">
        <f>S20-VLOOKUP(E20,'Horario salida'!$C$3:$E$41,3,FALSE)</f>
        <v>#N/A</v>
      </c>
      <c r="Z20" s="8" t="e">
        <f>T20-VLOOKUP(E20,'Horario salida'!$C$3:$F$41,4,FALSE)</f>
        <v>#N/A</v>
      </c>
      <c r="AB20" s="8" t="e">
        <f t="shared" si="11"/>
        <v>#N/A</v>
      </c>
      <c r="AC20" s="8" t="e">
        <f t="shared" si="12"/>
        <v>#N/A</v>
      </c>
      <c r="AD20" s="8" t="e">
        <f t="shared" si="13"/>
        <v>#N/A</v>
      </c>
      <c r="AF20" s="27"/>
      <c r="AG20" s="30"/>
      <c r="AH20" s="27"/>
      <c r="AI20" s="27"/>
      <c r="AJ20" s="27"/>
      <c r="AK20" s="28"/>
    </row>
    <row r="21" spans="2:37" ht="18" outlineLevel="1" x14ac:dyDescent="0.35">
      <c r="B21" s="191"/>
      <c r="C21" s="37" t="e">
        <f>VLOOKUP(B21,'1 - Dorsales clubs'!B:C,2,FALSE)</f>
        <v>#N/A</v>
      </c>
      <c r="D21" s="37" t="e">
        <f>VLOOKUP(C21,'1 - Dorsales clubs'!C:D,2,FALSE)</f>
        <v>#N/A</v>
      </c>
      <c r="E21" s="174" t="e">
        <f>VLOOKUP(B21,'1 - Dorsales clubs'!B:F,4,FALSE)</f>
        <v>#N/A</v>
      </c>
      <c r="F21" s="24" t="e">
        <f>VLOOKUP(B21,TºCrono!B:C,2,FALSE)</f>
        <v>#N/A</v>
      </c>
      <c r="G21" s="25"/>
      <c r="H21" s="26" t="e">
        <f t="shared" si="6"/>
        <v>#N/A</v>
      </c>
      <c r="I21" s="27"/>
      <c r="J21" s="27" t="e">
        <f t="shared" si="7"/>
        <v>#N/A</v>
      </c>
      <c r="K21" s="27"/>
      <c r="L21" s="27"/>
      <c r="M21" s="1" t="e">
        <f t="shared" si="8"/>
        <v>#N/A</v>
      </c>
      <c r="N21" s="1" t="e">
        <f t="shared" si="9"/>
        <v>#N/A</v>
      </c>
      <c r="O21" s="7" t="e">
        <f t="shared" si="10"/>
        <v>#N/A</v>
      </c>
      <c r="P21" s="7"/>
      <c r="Q21" s="7" t="e">
        <f>IF(N21&lt;VLOOKUP(E21,'Horario salida'!$C$3:$E$41,3,FALSE),M21-1,M21)</f>
        <v>#N/A</v>
      </c>
      <c r="R21" s="7" t="e">
        <f>IF(N21&lt;VLOOKUP(E21,'Horario salida'!$C$3:$E$41,3,FALSE),N21+60,N21)</f>
        <v>#N/A</v>
      </c>
      <c r="S21" s="7" t="e">
        <f>IF(O21&lt;VLOOKUP(E21,'Horario salida'!$C$3:$F$41,4,FALSE),R21-1,R21)</f>
        <v>#N/A</v>
      </c>
      <c r="T21" s="7" t="e">
        <f>IF(O21&lt;VLOOKUP(E21,'Horario salida'!$C$3:$F$41,4,FALSE),O21+100,O21)</f>
        <v>#N/A</v>
      </c>
      <c r="U21" s="7"/>
      <c r="V21" s="7"/>
      <c r="W21" s="7"/>
      <c r="X21" s="8" t="e">
        <f>Q21-VLOOKUP(E21,'Horario salida'!$C$3:$D$41,2,FALSE)</f>
        <v>#N/A</v>
      </c>
      <c r="Y21" s="8" t="e">
        <f>S21-VLOOKUP(E21,'Horario salida'!$C$3:$E$41,3,FALSE)</f>
        <v>#N/A</v>
      </c>
      <c r="Z21" s="8" t="e">
        <f>T21-VLOOKUP(E21,'Horario salida'!$C$3:$F$41,4,FALSE)</f>
        <v>#N/A</v>
      </c>
      <c r="AB21" s="8" t="e">
        <f t="shared" si="11"/>
        <v>#N/A</v>
      </c>
      <c r="AC21" s="8" t="e">
        <f t="shared" si="12"/>
        <v>#N/A</v>
      </c>
      <c r="AD21" s="8" t="e">
        <f t="shared" si="13"/>
        <v>#N/A</v>
      </c>
      <c r="AF21" s="27"/>
      <c r="AG21" s="30"/>
      <c r="AH21" s="27"/>
      <c r="AI21" s="27"/>
      <c r="AJ21" s="27"/>
      <c r="AK21" s="28"/>
    </row>
    <row r="22" spans="2:37" ht="18" outlineLevel="1" x14ac:dyDescent="0.35">
      <c r="B22" s="191"/>
      <c r="C22" s="37" t="e">
        <f>VLOOKUP(B22,'1 - Dorsales clubs'!B:C,2,FALSE)</f>
        <v>#N/A</v>
      </c>
      <c r="D22" s="37" t="e">
        <f>VLOOKUP(C22,'1 - Dorsales clubs'!C:D,2,FALSE)</f>
        <v>#N/A</v>
      </c>
      <c r="E22" s="174" t="e">
        <f>VLOOKUP(B22,'1 - Dorsales clubs'!B:F,4,FALSE)</f>
        <v>#N/A</v>
      </c>
      <c r="F22" s="24" t="e">
        <f>VLOOKUP(B22,TºCrono!B:C,2,FALSE)</f>
        <v>#N/A</v>
      </c>
      <c r="G22" s="25"/>
      <c r="H22" s="26" t="e">
        <f t="shared" si="6"/>
        <v>#N/A</v>
      </c>
      <c r="I22" s="27"/>
      <c r="J22" s="27" t="e">
        <f t="shared" si="7"/>
        <v>#N/A</v>
      </c>
      <c r="K22" s="27"/>
      <c r="L22" s="27"/>
      <c r="M22" s="1" t="e">
        <f t="shared" si="8"/>
        <v>#N/A</v>
      </c>
      <c r="N22" s="1" t="e">
        <f t="shared" si="9"/>
        <v>#N/A</v>
      </c>
      <c r="O22" s="7" t="e">
        <f t="shared" si="10"/>
        <v>#N/A</v>
      </c>
      <c r="P22" s="7"/>
      <c r="Q22" s="7" t="e">
        <f>IF(N22&lt;VLOOKUP(E22,'Horario salida'!$C$3:$E$41,3,FALSE),M22-1,M22)</f>
        <v>#N/A</v>
      </c>
      <c r="R22" s="7" t="e">
        <f>IF(N22&lt;VLOOKUP(E22,'Horario salida'!$C$3:$E$41,3,FALSE),N22+60,N22)</f>
        <v>#N/A</v>
      </c>
      <c r="S22" s="7" t="e">
        <f>IF(O22&lt;VLOOKUP(E22,'Horario salida'!$C$3:$F$41,4,FALSE),R22-1,R22)</f>
        <v>#N/A</v>
      </c>
      <c r="T22" s="7" t="e">
        <f>IF(O22&lt;VLOOKUP(E22,'Horario salida'!$C$3:$F$41,4,FALSE),O22+100,O22)</f>
        <v>#N/A</v>
      </c>
      <c r="U22" s="7"/>
      <c r="V22" s="7"/>
      <c r="W22" s="7"/>
      <c r="X22" s="8" t="e">
        <f>Q22-VLOOKUP(E22,'Horario salida'!$C$3:$D$41,2,FALSE)</f>
        <v>#N/A</v>
      </c>
      <c r="Y22" s="8" t="e">
        <f>S22-VLOOKUP(E22,'Horario salida'!$C$3:$E$41,3,FALSE)</f>
        <v>#N/A</v>
      </c>
      <c r="Z22" s="8" t="e">
        <f>T22-VLOOKUP(E22,'Horario salida'!$C$3:$F$41,4,FALSE)</f>
        <v>#N/A</v>
      </c>
      <c r="AB22" s="8" t="e">
        <f t="shared" si="11"/>
        <v>#N/A</v>
      </c>
      <c r="AC22" s="8" t="e">
        <f t="shared" si="12"/>
        <v>#N/A</v>
      </c>
      <c r="AD22" s="8" t="e">
        <f t="shared" si="13"/>
        <v>#N/A</v>
      </c>
      <c r="AF22" s="27"/>
      <c r="AG22" s="30"/>
      <c r="AH22" s="27"/>
      <c r="AI22" s="27"/>
      <c r="AJ22" s="27"/>
      <c r="AK22" s="28"/>
    </row>
    <row r="23" spans="2:37" ht="18" outlineLevel="1" x14ac:dyDescent="0.35">
      <c r="B23" s="191"/>
      <c r="C23" s="37" t="e">
        <f>VLOOKUP(B23,'1 - Dorsales clubs'!B:C,2,FALSE)</f>
        <v>#N/A</v>
      </c>
      <c r="D23" s="37" t="e">
        <f>VLOOKUP(C23,'1 - Dorsales clubs'!C:D,2,FALSE)</f>
        <v>#N/A</v>
      </c>
      <c r="E23" s="174" t="e">
        <f>VLOOKUP(B23,'1 - Dorsales clubs'!B:F,4,FALSE)</f>
        <v>#N/A</v>
      </c>
      <c r="F23" s="24" t="e">
        <f>VLOOKUP(B23,TºCrono!B:C,2,FALSE)</f>
        <v>#N/A</v>
      </c>
      <c r="G23" s="25"/>
      <c r="H23" s="26" t="e">
        <f t="shared" si="6"/>
        <v>#N/A</v>
      </c>
      <c r="I23" s="27"/>
      <c r="J23" s="27" t="e">
        <f t="shared" si="7"/>
        <v>#N/A</v>
      </c>
      <c r="K23" s="27"/>
      <c r="L23" s="27"/>
      <c r="M23" s="1" t="e">
        <f t="shared" si="8"/>
        <v>#N/A</v>
      </c>
      <c r="N23" s="1" t="e">
        <f t="shared" si="9"/>
        <v>#N/A</v>
      </c>
      <c r="O23" s="7" t="e">
        <f t="shared" si="10"/>
        <v>#N/A</v>
      </c>
      <c r="P23" s="7"/>
      <c r="Q23" s="7" t="e">
        <f>IF(N23&lt;VLOOKUP(E23,'Horario salida'!$C$3:$E$41,3,FALSE),M23-1,M23)</f>
        <v>#N/A</v>
      </c>
      <c r="R23" s="7" t="e">
        <f>IF(N23&lt;VLOOKUP(E23,'Horario salida'!$C$3:$E$41,3,FALSE),N23+60,N23)</f>
        <v>#N/A</v>
      </c>
      <c r="S23" s="7" t="e">
        <f>IF(O23&lt;VLOOKUP(E23,'Horario salida'!$C$3:$F$41,4,FALSE),R23-1,R23)</f>
        <v>#N/A</v>
      </c>
      <c r="T23" s="7" t="e">
        <f>IF(O23&lt;VLOOKUP(E23,'Horario salida'!$C$3:$F$41,4,FALSE),O23+100,O23)</f>
        <v>#N/A</v>
      </c>
      <c r="U23" s="7"/>
      <c r="V23" s="7"/>
      <c r="W23" s="7"/>
      <c r="X23" s="8" t="e">
        <f>Q23-VLOOKUP(E23,'Horario salida'!$C$3:$D$41,2,FALSE)</f>
        <v>#N/A</v>
      </c>
      <c r="Y23" s="8" t="e">
        <f>S23-VLOOKUP(E23,'Horario salida'!$C$3:$E$41,3,FALSE)</f>
        <v>#N/A</v>
      </c>
      <c r="Z23" s="8" t="e">
        <f>T23-VLOOKUP(E23,'Horario salida'!$C$3:$F$41,4,FALSE)</f>
        <v>#N/A</v>
      </c>
      <c r="AB23" s="8" t="e">
        <f t="shared" si="11"/>
        <v>#N/A</v>
      </c>
      <c r="AC23" s="8" t="e">
        <f t="shared" si="12"/>
        <v>#N/A</v>
      </c>
      <c r="AD23" s="8" t="e">
        <f t="shared" si="13"/>
        <v>#N/A</v>
      </c>
      <c r="AF23" s="27"/>
      <c r="AG23" s="30"/>
      <c r="AH23" s="27"/>
      <c r="AI23" s="27"/>
      <c r="AJ23" s="27"/>
      <c r="AK23" s="28"/>
    </row>
    <row r="24" spans="2:37" ht="18" outlineLevel="1" x14ac:dyDescent="0.35">
      <c r="B24" s="191"/>
      <c r="C24" s="37" t="e">
        <f>VLOOKUP(B24,'1 - Dorsales clubs'!B:C,2,FALSE)</f>
        <v>#N/A</v>
      </c>
      <c r="D24" s="37" t="e">
        <f>VLOOKUP(C24,'1 - Dorsales clubs'!C:D,2,FALSE)</f>
        <v>#N/A</v>
      </c>
      <c r="E24" s="174" t="e">
        <f>VLOOKUP(B24,'1 - Dorsales clubs'!B:F,4,FALSE)</f>
        <v>#N/A</v>
      </c>
      <c r="F24" s="24" t="e">
        <f>VLOOKUP(B24,TºCrono!B:C,2,FALSE)</f>
        <v>#N/A</v>
      </c>
      <c r="G24" s="25"/>
      <c r="H24" s="26" t="e">
        <f t="shared" si="6"/>
        <v>#N/A</v>
      </c>
      <c r="I24" s="27"/>
      <c r="J24" s="27" t="e">
        <f t="shared" si="7"/>
        <v>#N/A</v>
      </c>
      <c r="K24" s="27"/>
      <c r="L24" s="27"/>
      <c r="M24" s="1" t="e">
        <f t="shared" si="8"/>
        <v>#N/A</v>
      </c>
      <c r="N24" s="1" t="e">
        <f t="shared" si="9"/>
        <v>#N/A</v>
      </c>
      <c r="O24" s="7" t="e">
        <f t="shared" si="10"/>
        <v>#N/A</v>
      </c>
      <c r="P24" s="7"/>
      <c r="Q24" s="7" t="e">
        <f>IF(N24&lt;VLOOKUP(E24,'Horario salida'!$C$3:$E$41,3,FALSE),M24-1,M24)</f>
        <v>#N/A</v>
      </c>
      <c r="R24" s="7" t="e">
        <f>IF(N24&lt;VLOOKUP(E24,'Horario salida'!$C$3:$E$41,3,FALSE),N24+60,N24)</f>
        <v>#N/A</v>
      </c>
      <c r="S24" s="7" t="e">
        <f>IF(O24&lt;VLOOKUP(E24,'Horario salida'!$C$3:$F$41,4,FALSE),R24-1,R24)</f>
        <v>#N/A</v>
      </c>
      <c r="T24" s="7" t="e">
        <f>IF(O24&lt;VLOOKUP(E24,'Horario salida'!$C$3:$F$41,4,FALSE),O24+100,O24)</f>
        <v>#N/A</v>
      </c>
      <c r="U24" s="7"/>
      <c r="V24" s="7"/>
      <c r="W24" s="7"/>
      <c r="X24" s="8" t="e">
        <f>Q24-VLOOKUP(E24,'Horario salida'!$C$3:$D$41,2,FALSE)</f>
        <v>#N/A</v>
      </c>
      <c r="Y24" s="8" t="e">
        <f>S24-VLOOKUP(E24,'Horario salida'!$C$3:$E$41,3,FALSE)</f>
        <v>#N/A</v>
      </c>
      <c r="Z24" s="8" t="e">
        <f>T24-VLOOKUP(E24,'Horario salida'!$C$3:$F$41,4,FALSE)</f>
        <v>#N/A</v>
      </c>
      <c r="AB24" s="8" t="e">
        <f t="shared" si="11"/>
        <v>#N/A</v>
      </c>
      <c r="AC24" s="8" t="e">
        <f t="shared" si="12"/>
        <v>#N/A</v>
      </c>
      <c r="AD24" s="8" t="e">
        <f t="shared" si="13"/>
        <v>#N/A</v>
      </c>
      <c r="AF24" s="27"/>
      <c r="AG24" s="30"/>
      <c r="AH24" s="27"/>
      <c r="AI24" s="27"/>
      <c r="AJ24" s="27"/>
      <c r="AK24" s="28"/>
    </row>
    <row r="25" spans="2:37" ht="18" outlineLevel="1" x14ac:dyDescent="0.35">
      <c r="B25" s="191"/>
      <c r="C25" s="37" t="e">
        <f>VLOOKUP(B25,'1 - Dorsales clubs'!B:C,2,FALSE)</f>
        <v>#N/A</v>
      </c>
      <c r="D25" s="37" t="e">
        <f>VLOOKUP(C25,'1 - Dorsales clubs'!C:D,2,FALSE)</f>
        <v>#N/A</v>
      </c>
      <c r="E25" s="174" t="e">
        <f>VLOOKUP(B25,'1 - Dorsales clubs'!B:F,4,FALSE)</f>
        <v>#N/A</v>
      </c>
      <c r="F25" s="24" t="e">
        <f>VLOOKUP(B25,TºCrono!B:C,2,FALSE)</f>
        <v>#N/A</v>
      </c>
      <c r="G25" s="25"/>
      <c r="H25" s="26" t="e">
        <f t="shared" si="6"/>
        <v>#N/A</v>
      </c>
      <c r="I25" s="27"/>
      <c r="J25" s="27" t="e">
        <f t="shared" si="7"/>
        <v>#N/A</v>
      </c>
      <c r="K25" s="27"/>
      <c r="L25" s="27"/>
      <c r="M25" s="1" t="e">
        <f t="shared" si="8"/>
        <v>#N/A</v>
      </c>
      <c r="N25" s="1" t="e">
        <f t="shared" si="9"/>
        <v>#N/A</v>
      </c>
      <c r="O25" s="7" t="e">
        <f t="shared" si="10"/>
        <v>#N/A</v>
      </c>
      <c r="P25" s="7"/>
      <c r="Q25" s="7" t="e">
        <f>IF(N25&lt;VLOOKUP(E25,'Horario salida'!$C$3:$E$41,3,FALSE),M25-1,M25)</f>
        <v>#N/A</v>
      </c>
      <c r="R25" s="7" t="e">
        <f>IF(N25&lt;VLOOKUP(E25,'Horario salida'!$C$3:$E$41,3,FALSE),N25+60,N25)</f>
        <v>#N/A</v>
      </c>
      <c r="S25" s="7" t="e">
        <f>IF(O25&lt;VLOOKUP(E25,'Horario salida'!$C$3:$F$41,4,FALSE),R25-1,R25)</f>
        <v>#N/A</v>
      </c>
      <c r="T25" s="7" t="e">
        <f>IF(O25&lt;VLOOKUP(E25,'Horario salida'!$C$3:$F$41,4,FALSE),O25+100,O25)</f>
        <v>#N/A</v>
      </c>
      <c r="U25" s="7"/>
      <c r="V25" s="7"/>
      <c r="W25" s="7"/>
      <c r="X25" s="8" t="e">
        <f>Q25-VLOOKUP(E25,'Horario salida'!$C$3:$D$41,2,FALSE)</f>
        <v>#N/A</v>
      </c>
      <c r="Y25" s="8" t="e">
        <f>S25-VLOOKUP(E25,'Horario salida'!$C$3:$E$41,3,FALSE)</f>
        <v>#N/A</v>
      </c>
      <c r="Z25" s="8" t="e">
        <f>T25-VLOOKUP(E25,'Horario salida'!$C$3:$F$41,4,FALSE)</f>
        <v>#N/A</v>
      </c>
      <c r="AB25" s="8" t="e">
        <f t="shared" si="11"/>
        <v>#N/A</v>
      </c>
      <c r="AC25" s="8" t="e">
        <f t="shared" si="12"/>
        <v>#N/A</v>
      </c>
      <c r="AD25" s="8" t="e">
        <f t="shared" si="13"/>
        <v>#N/A</v>
      </c>
      <c r="AF25" s="27"/>
      <c r="AG25" s="30"/>
      <c r="AH25" s="27"/>
      <c r="AI25" s="27"/>
      <c r="AJ25" s="27"/>
      <c r="AK25" s="28"/>
    </row>
    <row r="26" spans="2:37" ht="18" outlineLevel="1" x14ac:dyDescent="0.35">
      <c r="B26" s="191"/>
      <c r="C26" s="37" t="e">
        <f>VLOOKUP(B26,'1 - Dorsales clubs'!B:C,2,FALSE)</f>
        <v>#N/A</v>
      </c>
      <c r="D26" s="37" t="e">
        <f>VLOOKUP(C26,'1 - Dorsales clubs'!C:D,2,FALSE)</f>
        <v>#N/A</v>
      </c>
      <c r="E26" s="174" t="e">
        <f>VLOOKUP(B26,'1 - Dorsales clubs'!B:F,4,FALSE)</f>
        <v>#N/A</v>
      </c>
      <c r="F26" s="24" t="e">
        <f>VLOOKUP(B26,TºCrono!B:C,2,FALSE)</f>
        <v>#N/A</v>
      </c>
      <c r="G26" s="25"/>
      <c r="H26" s="26" t="e">
        <f t="shared" si="6"/>
        <v>#N/A</v>
      </c>
      <c r="I26" s="27"/>
      <c r="J26" s="27" t="e">
        <f t="shared" si="7"/>
        <v>#N/A</v>
      </c>
      <c r="K26" s="27"/>
      <c r="L26" s="27"/>
      <c r="M26" s="1" t="e">
        <f t="shared" si="8"/>
        <v>#N/A</v>
      </c>
      <c r="N26" s="1" t="e">
        <f t="shared" si="9"/>
        <v>#N/A</v>
      </c>
      <c r="O26" s="7" t="e">
        <f t="shared" si="10"/>
        <v>#N/A</v>
      </c>
      <c r="P26" s="7"/>
      <c r="Q26" s="7" t="e">
        <f>IF(N26&lt;VLOOKUP(E26,'Horario salida'!$C$3:$E$41,3,FALSE),M26-1,M26)</f>
        <v>#N/A</v>
      </c>
      <c r="R26" s="7" t="e">
        <f>IF(N26&lt;VLOOKUP(E26,'Horario salida'!$C$3:$E$41,3,FALSE),N26+60,N26)</f>
        <v>#N/A</v>
      </c>
      <c r="S26" s="7" t="e">
        <f>IF(O26&lt;VLOOKUP(E26,'Horario salida'!$C$3:$F$41,4,FALSE),R26-1,R26)</f>
        <v>#N/A</v>
      </c>
      <c r="T26" s="7" t="e">
        <f>IF(O26&lt;VLOOKUP(E26,'Horario salida'!$C$3:$F$41,4,FALSE),O26+100,O26)</f>
        <v>#N/A</v>
      </c>
      <c r="U26" s="7"/>
      <c r="V26" s="7"/>
      <c r="W26" s="7"/>
      <c r="X26" s="8" t="e">
        <f>Q26-VLOOKUP(E26,'Horario salida'!$C$3:$D$41,2,FALSE)</f>
        <v>#N/A</v>
      </c>
      <c r="Y26" s="8" t="e">
        <f>S26-VLOOKUP(E26,'Horario salida'!$C$3:$E$41,3,FALSE)</f>
        <v>#N/A</v>
      </c>
      <c r="Z26" s="8" t="e">
        <f>T26-VLOOKUP(E26,'Horario salida'!$C$3:$F$41,4,FALSE)</f>
        <v>#N/A</v>
      </c>
      <c r="AB26" s="8" t="e">
        <f t="shared" si="11"/>
        <v>#N/A</v>
      </c>
      <c r="AC26" s="8" t="e">
        <f t="shared" si="12"/>
        <v>#N/A</v>
      </c>
      <c r="AD26" s="8" t="e">
        <f t="shared" si="13"/>
        <v>#N/A</v>
      </c>
      <c r="AF26" s="27"/>
      <c r="AG26" s="30"/>
      <c r="AH26" s="27"/>
      <c r="AI26" s="27"/>
      <c r="AJ26" s="27"/>
      <c r="AK26" s="28"/>
    </row>
    <row r="27" spans="2:37" ht="18" outlineLevel="1" x14ac:dyDescent="0.35">
      <c r="B27" s="191"/>
      <c r="C27" s="37" t="e">
        <f>VLOOKUP(B27,'1 - Dorsales clubs'!B:C,2,FALSE)</f>
        <v>#N/A</v>
      </c>
      <c r="D27" s="37" t="e">
        <f>VLOOKUP(C27,'1 - Dorsales clubs'!C:D,2,FALSE)</f>
        <v>#N/A</v>
      </c>
      <c r="E27" s="174" t="e">
        <f>VLOOKUP(B27,'1 - Dorsales clubs'!B:F,4,FALSE)</f>
        <v>#N/A</v>
      </c>
      <c r="F27" s="24" t="e">
        <f>VLOOKUP(B27,TºCrono!B:C,2,FALSE)</f>
        <v>#N/A</v>
      </c>
      <c r="G27" s="25"/>
      <c r="H27" s="26" t="e">
        <f t="shared" si="6"/>
        <v>#N/A</v>
      </c>
      <c r="I27" s="27"/>
      <c r="J27" s="27" t="e">
        <f t="shared" si="7"/>
        <v>#N/A</v>
      </c>
      <c r="K27" s="27"/>
      <c r="L27" s="27"/>
      <c r="M27" s="1" t="e">
        <f t="shared" si="8"/>
        <v>#N/A</v>
      </c>
      <c r="N27" s="1" t="e">
        <f t="shared" si="9"/>
        <v>#N/A</v>
      </c>
      <c r="O27" s="7" t="e">
        <f t="shared" si="10"/>
        <v>#N/A</v>
      </c>
      <c r="P27" s="7"/>
      <c r="Q27" s="7" t="e">
        <f>IF(N27&lt;VLOOKUP(E27,'Horario salida'!$C$3:$E$41,3,FALSE),M27-1,M27)</f>
        <v>#N/A</v>
      </c>
      <c r="R27" s="7" t="e">
        <f>IF(N27&lt;VLOOKUP(E27,'Horario salida'!$C$3:$E$41,3,FALSE),N27+60,N27)</f>
        <v>#N/A</v>
      </c>
      <c r="S27" s="7" t="e">
        <f>IF(O27&lt;VLOOKUP(E27,'Horario salida'!$C$3:$F$41,4,FALSE),R27-1,R27)</f>
        <v>#N/A</v>
      </c>
      <c r="T27" s="7" t="e">
        <f>IF(O27&lt;VLOOKUP(E27,'Horario salida'!$C$3:$F$41,4,FALSE),O27+100,O27)</f>
        <v>#N/A</v>
      </c>
      <c r="U27" s="7"/>
      <c r="V27" s="7"/>
      <c r="W27" s="7"/>
      <c r="X27" s="8" t="e">
        <f>Q27-VLOOKUP(E27,'Horario salida'!$C$3:$D$41,2,FALSE)</f>
        <v>#N/A</v>
      </c>
      <c r="Y27" s="8" t="e">
        <f>S27-VLOOKUP(E27,'Horario salida'!$C$3:$E$41,3,FALSE)</f>
        <v>#N/A</v>
      </c>
      <c r="Z27" s="8" t="e">
        <f>T27-VLOOKUP(E27,'Horario salida'!$C$3:$F$41,4,FALSE)</f>
        <v>#N/A</v>
      </c>
      <c r="AB27" s="8" t="e">
        <f t="shared" si="11"/>
        <v>#N/A</v>
      </c>
      <c r="AC27" s="8" t="e">
        <f t="shared" si="12"/>
        <v>#N/A</v>
      </c>
      <c r="AD27" s="8" t="e">
        <f t="shared" si="13"/>
        <v>#N/A</v>
      </c>
      <c r="AF27" s="27"/>
      <c r="AG27" s="30"/>
      <c r="AH27" s="27"/>
      <c r="AI27" s="27"/>
      <c r="AJ27" s="27"/>
      <c r="AK27" s="28"/>
    </row>
    <row r="28" spans="2:37" ht="18" outlineLevel="1" x14ac:dyDescent="0.35">
      <c r="B28" s="191"/>
      <c r="C28" s="37" t="e">
        <f>VLOOKUP(B28,'1 - Dorsales clubs'!B:C,2,FALSE)</f>
        <v>#N/A</v>
      </c>
      <c r="D28" s="37" t="e">
        <f>VLOOKUP(C28,'1 - Dorsales clubs'!C:D,2,FALSE)</f>
        <v>#N/A</v>
      </c>
      <c r="E28" s="174" t="e">
        <f>VLOOKUP(B28,'1 - Dorsales clubs'!B:F,4,FALSE)</f>
        <v>#N/A</v>
      </c>
      <c r="F28" s="24" t="e">
        <f>VLOOKUP(B28,TºCrono!B:C,2,FALSE)</f>
        <v>#N/A</v>
      </c>
      <c r="G28" s="25"/>
      <c r="H28" s="26" t="e">
        <f t="shared" si="6"/>
        <v>#N/A</v>
      </c>
      <c r="I28" s="27"/>
      <c r="J28" s="27" t="e">
        <f t="shared" si="7"/>
        <v>#N/A</v>
      </c>
      <c r="K28" s="27"/>
      <c r="L28" s="27"/>
      <c r="M28" s="1" t="e">
        <f t="shared" si="8"/>
        <v>#N/A</v>
      </c>
      <c r="N28" s="1" t="e">
        <f t="shared" si="9"/>
        <v>#N/A</v>
      </c>
      <c r="O28" s="7" t="e">
        <f t="shared" si="10"/>
        <v>#N/A</v>
      </c>
      <c r="P28" s="7"/>
      <c r="Q28" s="7" t="e">
        <f>IF(N28&lt;VLOOKUP(E28,'Horario salida'!$C$3:$E$41,3,FALSE),M28-1,M28)</f>
        <v>#N/A</v>
      </c>
      <c r="R28" s="7" t="e">
        <f>IF(N28&lt;VLOOKUP(E28,'Horario salida'!$C$3:$E$41,3,FALSE),N28+60,N28)</f>
        <v>#N/A</v>
      </c>
      <c r="S28" s="7" t="e">
        <f>IF(O28&lt;VLOOKUP(E28,'Horario salida'!$C$3:$F$41,4,FALSE),R28-1,R28)</f>
        <v>#N/A</v>
      </c>
      <c r="T28" s="7" t="e">
        <f>IF(O28&lt;VLOOKUP(E28,'Horario salida'!$C$3:$F$41,4,FALSE),O28+100,O28)</f>
        <v>#N/A</v>
      </c>
      <c r="U28" s="7"/>
      <c r="V28" s="7"/>
      <c r="W28" s="7"/>
      <c r="X28" s="8" t="e">
        <f>Q28-VLOOKUP(E28,'Horario salida'!$C$3:$D$41,2,FALSE)</f>
        <v>#N/A</v>
      </c>
      <c r="Y28" s="8" t="e">
        <f>S28-VLOOKUP(E28,'Horario salida'!$C$3:$E$41,3,FALSE)</f>
        <v>#N/A</v>
      </c>
      <c r="Z28" s="8" t="e">
        <f>T28-VLOOKUP(E28,'Horario salida'!$C$3:$F$41,4,FALSE)</f>
        <v>#N/A</v>
      </c>
      <c r="AB28" s="8" t="e">
        <f t="shared" si="11"/>
        <v>#N/A</v>
      </c>
      <c r="AC28" s="8" t="e">
        <f t="shared" si="12"/>
        <v>#N/A</v>
      </c>
      <c r="AD28" s="8" t="e">
        <f t="shared" si="13"/>
        <v>#N/A</v>
      </c>
      <c r="AF28" s="27"/>
      <c r="AG28" s="30"/>
      <c r="AH28" s="27"/>
      <c r="AI28" s="27"/>
      <c r="AJ28" s="27"/>
      <c r="AK28" s="28"/>
    </row>
    <row r="29" spans="2:37" ht="18" outlineLevel="1" x14ac:dyDescent="0.35">
      <c r="B29" s="191"/>
      <c r="C29" s="37" t="e">
        <f>VLOOKUP(B29,'1 - Dorsales clubs'!B:C,2,FALSE)</f>
        <v>#N/A</v>
      </c>
      <c r="D29" s="37" t="e">
        <f>VLOOKUP(C29,'1 - Dorsales clubs'!C:D,2,FALSE)</f>
        <v>#N/A</v>
      </c>
      <c r="E29" s="174" t="e">
        <f>VLOOKUP(B29,'1 - Dorsales clubs'!B:F,4,FALSE)</f>
        <v>#N/A</v>
      </c>
      <c r="F29" s="24" t="e">
        <f>VLOOKUP(B29,TºCrono!B:C,2,FALSE)</f>
        <v>#N/A</v>
      </c>
      <c r="G29" s="25"/>
      <c r="H29" s="26" t="e">
        <f t="shared" si="6"/>
        <v>#N/A</v>
      </c>
      <c r="I29" s="27"/>
      <c r="J29" s="27" t="e">
        <f t="shared" si="7"/>
        <v>#N/A</v>
      </c>
      <c r="K29" s="27"/>
      <c r="L29" s="27"/>
      <c r="M29" s="1" t="e">
        <f t="shared" si="8"/>
        <v>#N/A</v>
      </c>
      <c r="N29" s="1" t="e">
        <f t="shared" si="9"/>
        <v>#N/A</v>
      </c>
      <c r="O29" s="7" t="e">
        <f t="shared" si="10"/>
        <v>#N/A</v>
      </c>
      <c r="P29" s="7"/>
      <c r="Q29" s="7" t="e">
        <f>IF(N29&lt;VLOOKUP(E29,'Horario salida'!$C$3:$E$41,3,FALSE),M29-1,M29)</f>
        <v>#N/A</v>
      </c>
      <c r="R29" s="7" t="e">
        <f>IF(N29&lt;VLOOKUP(E29,'Horario salida'!$C$3:$E$41,3,FALSE),N29+60,N29)</f>
        <v>#N/A</v>
      </c>
      <c r="S29" s="7" t="e">
        <f>IF(O29&lt;VLOOKUP(E29,'Horario salida'!$C$3:$F$41,4,FALSE),R29-1,R29)</f>
        <v>#N/A</v>
      </c>
      <c r="T29" s="7" t="e">
        <f>IF(O29&lt;VLOOKUP(E29,'Horario salida'!$C$3:$F$41,4,FALSE),O29+100,O29)</f>
        <v>#N/A</v>
      </c>
      <c r="U29" s="7"/>
      <c r="V29" s="7"/>
      <c r="W29" s="7"/>
      <c r="X29" s="8" t="e">
        <f>Q29-VLOOKUP(E29,'Horario salida'!$C$3:$D$41,2,FALSE)</f>
        <v>#N/A</v>
      </c>
      <c r="Y29" s="8" t="e">
        <f>S29-VLOOKUP(E29,'Horario salida'!$C$3:$E$41,3,FALSE)</f>
        <v>#N/A</v>
      </c>
      <c r="Z29" s="8" t="e">
        <f>T29-VLOOKUP(E29,'Horario salida'!$C$3:$F$41,4,FALSE)</f>
        <v>#N/A</v>
      </c>
      <c r="AB29" s="8" t="e">
        <f t="shared" si="11"/>
        <v>#N/A</v>
      </c>
      <c r="AC29" s="8" t="e">
        <f t="shared" si="12"/>
        <v>#N/A</v>
      </c>
      <c r="AD29" s="8" t="e">
        <f t="shared" si="13"/>
        <v>#N/A</v>
      </c>
      <c r="AF29" s="27"/>
      <c r="AG29" s="30"/>
      <c r="AH29" s="27"/>
      <c r="AI29" s="27"/>
      <c r="AJ29" s="27"/>
      <c r="AK29" s="28"/>
    </row>
    <row r="30" spans="2:37" ht="18" outlineLevel="1" x14ac:dyDescent="0.35">
      <c r="B30" s="191"/>
      <c r="C30" s="37" t="e">
        <f>VLOOKUP(B30,'1 - Dorsales clubs'!B:C,2,FALSE)</f>
        <v>#N/A</v>
      </c>
      <c r="D30" s="37" t="e">
        <f>VLOOKUP(C30,'1 - Dorsales clubs'!C:D,2,FALSE)</f>
        <v>#N/A</v>
      </c>
      <c r="E30" s="174" t="e">
        <f>VLOOKUP(B30,'1 - Dorsales clubs'!B:F,4,FALSE)</f>
        <v>#N/A</v>
      </c>
      <c r="F30" s="24" t="e">
        <f>VLOOKUP(B30,TºCrono!B:C,2,FALSE)</f>
        <v>#N/A</v>
      </c>
      <c r="G30" s="25"/>
      <c r="H30" s="26" t="e">
        <f t="shared" si="6"/>
        <v>#N/A</v>
      </c>
      <c r="I30" s="27"/>
      <c r="J30" s="27" t="e">
        <f t="shared" si="7"/>
        <v>#N/A</v>
      </c>
      <c r="K30" s="27"/>
      <c r="L30" s="27"/>
      <c r="M30" s="1" t="e">
        <f t="shared" si="8"/>
        <v>#N/A</v>
      </c>
      <c r="N30" s="1" t="e">
        <f t="shared" si="9"/>
        <v>#N/A</v>
      </c>
      <c r="O30" s="7" t="e">
        <f t="shared" si="10"/>
        <v>#N/A</v>
      </c>
      <c r="P30" s="7"/>
      <c r="Q30" s="7" t="e">
        <f>IF(N30&lt;VLOOKUP(E30,'Horario salida'!$C$3:$E$41,3,FALSE),M30-1,M30)</f>
        <v>#N/A</v>
      </c>
      <c r="R30" s="7" t="e">
        <f>IF(N30&lt;VLOOKUP(E30,'Horario salida'!$C$3:$E$41,3,FALSE),N30+60,N30)</f>
        <v>#N/A</v>
      </c>
      <c r="S30" s="7" t="e">
        <f>IF(O30&lt;VLOOKUP(E30,'Horario salida'!$C$3:$F$41,4,FALSE),R30-1,R30)</f>
        <v>#N/A</v>
      </c>
      <c r="T30" s="7" t="e">
        <f>IF(O30&lt;VLOOKUP(E30,'Horario salida'!$C$3:$F$41,4,FALSE),O30+100,O30)</f>
        <v>#N/A</v>
      </c>
      <c r="U30" s="7"/>
      <c r="V30" s="7"/>
      <c r="W30" s="7"/>
      <c r="X30" s="8" t="e">
        <f>Q30-VLOOKUP(E30,'Horario salida'!$C$3:$D$41,2,FALSE)</f>
        <v>#N/A</v>
      </c>
      <c r="Y30" s="8" t="e">
        <f>S30-VLOOKUP(E30,'Horario salida'!$C$3:$E$41,3,FALSE)</f>
        <v>#N/A</v>
      </c>
      <c r="Z30" s="8" t="e">
        <f>T30-VLOOKUP(E30,'Horario salida'!$C$3:$F$41,4,FALSE)</f>
        <v>#N/A</v>
      </c>
      <c r="AB30" s="8" t="e">
        <f t="shared" si="11"/>
        <v>#N/A</v>
      </c>
      <c r="AC30" s="8" t="e">
        <f t="shared" si="12"/>
        <v>#N/A</v>
      </c>
      <c r="AD30" s="8" t="e">
        <f t="shared" si="13"/>
        <v>#N/A</v>
      </c>
      <c r="AF30" s="27"/>
      <c r="AG30" s="30"/>
      <c r="AH30" s="27"/>
      <c r="AI30" s="27"/>
      <c r="AJ30" s="27"/>
      <c r="AK30" s="28"/>
    </row>
    <row r="31" spans="2:37" ht="18" outlineLevel="1" x14ac:dyDescent="0.35">
      <c r="B31" s="191"/>
      <c r="C31" s="37" t="e">
        <f>VLOOKUP(B31,'1 - Dorsales clubs'!B:C,2,FALSE)</f>
        <v>#N/A</v>
      </c>
      <c r="D31" s="37" t="e">
        <f>VLOOKUP(C31,'1 - Dorsales clubs'!C:D,2,FALSE)</f>
        <v>#N/A</v>
      </c>
      <c r="E31" s="174" t="e">
        <f>VLOOKUP(B31,'1 - Dorsales clubs'!B:F,4,FALSE)</f>
        <v>#N/A</v>
      </c>
      <c r="F31" s="24" t="e">
        <f>VLOOKUP(B31,TºCrono!B:C,2,FALSE)</f>
        <v>#N/A</v>
      </c>
      <c r="G31" s="25"/>
      <c r="H31" s="26" t="e">
        <f t="shared" si="6"/>
        <v>#N/A</v>
      </c>
      <c r="I31" s="27"/>
      <c r="J31" s="27" t="e">
        <f t="shared" si="7"/>
        <v>#N/A</v>
      </c>
      <c r="K31" s="27"/>
      <c r="L31" s="27"/>
      <c r="M31" s="1" t="e">
        <f t="shared" si="8"/>
        <v>#N/A</v>
      </c>
      <c r="N31" s="1" t="e">
        <f t="shared" si="9"/>
        <v>#N/A</v>
      </c>
      <c r="O31" s="7" t="e">
        <f t="shared" si="10"/>
        <v>#N/A</v>
      </c>
      <c r="P31" s="7"/>
      <c r="Q31" s="7" t="e">
        <f>IF(N31&lt;VLOOKUP(E31,'Horario salida'!$C$3:$E$41,3,FALSE),M31-1,M31)</f>
        <v>#N/A</v>
      </c>
      <c r="R31" s="7" t="e">
        <f>IF(N31&lt;VLOOKUP(E31,'Horario salida'!$C$3:$E$41,3,FALSE),N31+60,N31)</f>
        <v>#N/A</v>
      </c>
      <c r="S31" s="7" t="e">
        <f>IF(O31&lt;VLOOKUP(E31,'Horario salida'!$C$3:$F$41,4,FALSE),R31-1,R31)</f>
        <v>#N/A</v>
      </c>
      <c r="T31" s="7" t="e">
        <f>IF(O31&lt;VLOOKUP(E31,'Horario salida'!$C$3:$F$41,4,FALSE),O31+100,O31)</f>
        <v>#N/A</v>
      </c>
      <c r="U31" s="7"/>
      <c r="V31" s="7"/>
      <c r="W31" s="7"/>
      <c r="X31" s="8" t="e">
        <f>Q31-VLOOKUP(E31,'Horario salida'!$C$3:$D$41,2,FALSE)</f>
        <v>#N/A</v>
      </c>
      <c r="Y31" s="8" t="e">
        <f>S31-VLOOKUP(E31,'Horario salida'!$C$3:$E$41,3,FALSE)</f>
        <v>#N/A</v>
      </c>
      <c r="Z31" s="8" t="e">
        <f>T31-VLOOKUP(E31,'Horario salida'!$C$3:$F$41,4,FALSE)</f>
        <v>#N/A</v>
      </c>
      <c r="AB31" s="8" t="e">
        <f t="shared" si="11"/>
        <v>#N/A</v>
      </c>
      <c r="AC31" s="8" t="e">
        <f t="shared" si="12"/>
        <v>#N/A</v>
      </c>
      <c r="AD31" s="8" t="e">
        <f t="shared" si="13"/>
        <v>#N/A</v>
      </c>
      <c r="AF31" s="27"/>
      <c r="AG31" s="30"/>
      <c r="AH31" s="27"/>
      <c r="AI31" s="27"/>
      <c r="AJ31" s="27"/>
      <c r="AK31" s="28"/>
    </row>
    <row r="32" spans="2:37" ht="18" outlineLevel="1" x14ac:dyDescent="0.35">
      <c r="B32" s="191"/>
      <c r="C32" s="37" t="e">
        <f>VLOOKUP(B32,'1 - Dorsales clubs'!B:C,2,FALSE)</f>
        <v>#N/A</v>
      </c>
      <c r="D32" s="37" t="e">
        <f>VLOOKUP(C32,'1 - Dorsales clubs'!C:D,2,FALSE)</f>
        <v>#N/A</v>
      </c>
      <c r="E32" s="174" t="e">
        <f>VLOOKUP(B32,'1 - Dorsales clubs'!B:F,4,FALSE)</f>
        <v>#N/A</v>
      </c>
      <c r="F32" s="24" t="e">
        <f>VLOOKUP(B32,TºCrono!B:C,2,FALSE)</f>
        <v>#N/A</v>
      </c>
      <c r="G32" s="25"/>
      <c r="H32" s="26" t="e">
        <f t="shared" si="6"/>
        <v>#N/A</v>
      </c>
      <c r="I32" s="27"/>
      <c r="J32" s="27" t="e">
        <f t="shared" si="7"/>
        <v>#N/A</v>
      </c>
      <c r="K32" s="27"/>
      <c r="L32" s="27"/>
      <c r="M32" s="1" t="e">
        <f t="shared" si="8"/>
        <v>#N/A</v>
      </c>
      <c r="N32" s="1" t="e">
        <f t="shared" si="9"/>
        <v>#N/A</v>
      </c>
      <c r="O32" s="7" t="e">
        <f t="shared" si="10"/>
        <v>#N/A</v>
      </c>
      <c r="P32" s="7"/>
      <c r="Q32" s="7" t="e">
        <f>IF(N32&lt;VLOOKUP(E32,'Horario salida'!$C$3:$E$41,3,FALSE),M32-1,M32)</f>
        <v>#N/A</v>
      </c>
      <c r="R32" s="7" t="e">
        <f>IF(N32&lt;VLOOKUP(E32,'Horario salida'!$C$3:$E$41,3,FALSE),N32+60,N32)</f>
        <v>#N/A</v>
      </c>
      <c r="S32" s="7" t="e">
        <f>IF(O32&lt;VLOOKUP(E32,'Horario salida'!$C$3:$F$41,4,FALSE),R32-1,R32)</f>
        <v>#N/A</v>
      </c>
      <c r="T32" s="7" t="e">
        <f>IF(O32&lt;VLOOKUP(E32,'Horario salida'!$C$3:$F$41,4,FALSE),O32+100,O32)</f>
        <v>#N/A</v>
      </c>
      <c r="U32" s="7"/>
      <c r="V32" s="7"/>
      <c r="W32" s="7"/>
      <c r="X32" s="8" t="e">
        <f>Q32-VLOOKUP(E32,'Horario salida'!$C$3:$D$41,2,FALSE)</f>
        <v>#N/A</v>
      </c>
      <c r="Y32" s="8" t="e">
        <f>S32-VLOOKUP(E32,'Horario salida'!$C$3:$E$41,3,FALSE)</f>
        <v>#N/A</v>
      </c>
      <c r="Z32" s="8" t="e">
        <f>T32-VLOOKUP(E32,'Horario salida'!$C$3:$F$41,4,FALSE)</f>
        <v>#N/A</v>
      </c>
      <c r="AB32" s="8" t="e">
        <f t="shared" si="11"/>
        <v>#N/A</v>
      </c>
      <c r="AC32" s="8" t="e">
        <f t="shared" si="12"/>
        <v>#N/A</v>
      </c>
      <c r="AD32" s="8" t="e">
        <f t="shared" si="13"/>
        <v>#N/A</v>
      </c>
      <c r="AF32" s="27"/>
      <c r="AG32" s="30"/>
      <c r="AH32" s="27"/>
      <c r="AI32" s="27"/>
      <c r="AJ32" s="27"/>
      <c r="AK32" s="28"/>
    </row>
    <row r="33" spans="2:37" ht="18" outlineLevel="1" x14ac:dyDescent="0.35">
      <c r="B33" s="191"/>
      <c r="C33" s="37" t="e">
        <f>VLOOKUP(B33,'1 - Dorsales clubs'!B:C,2,FALSE)</f>
        <v>#N/A</v>
      </c>
      <c r="D33" s="37" t="e">
        <f>VLOOKUP(C33,'1 - Dorsales clubs'!C:D,2,FALSE)</f>
        <v>#N/A</v>
      </c>
      <c r="E33" s="174" t="e">
        <f>VLOOKUP(B33,'1 - Dorsales clubs'!B:F,4,FALSE)</f>
        <v>#N/A</v>
      </c>
      <c r="F33" s="24" t="e">
        <f>VLOOKUP(B33,TºCrono!B:C,2,FALSE)</f>
        <v>#N/A</v>
      </c>
      <c r="G33" s="25"/>
      <c r="H33" s="26" t="e">
        <f t="shared" si="6"/>
        <v>#N/A</v>
      </c>
      <c r="I33" s="27"/>
      <c r="J33" s="27" t="e">
        <f t="shared" si="7"/>
        <v>#N/A</v>
      </c>
      <c r="K33" s="27"/>
      <c r="L33" s="27"/>
      <c r="M33" s="1" t="e">
        <f t="shared" si="8"/>
        <v>#N/A</v>
      </c>
      <c r="N33" s="1" t="e">
        <f t="shared" si="9"/>
        <v>#N/A</v>
      </c>
      <c r="O33" s="7" t="e">
        <f t="shared" si="10"/>
        <v>#N/A</v>
      </c>
      <c r="P33" s="7"/>
      <c r="Q33" s="7" t="e">
        <f>IF(N33&lt;VLOOKUP(E33,'Horario salida'!$C$3:$E$41,3,FALSE),M33-1,M33)</f>
        <v>#N/A</v>
      </c>
      <c r="R33" s="7" t="e">
        <f>IF(N33&lt;VLOOKUP(E33,'Horario salida'!$C$3:$E$41,3,FALSE),N33+60,N33)</f>
        <v>#N/A</v>
      </c>
      <c r="S33" s="7" t="e">
        <f>IF(O33&lt;VLOOKUP(E33,'Horario salida'!$C$3:$F$41,4,FALSE),R33-1,R33)</f>
        <v>#N/A</v>
      </c>
      <c r="T33" s="7" t="e">
        <f>IF(O33&lt;VLOOKUP(E33,'Horario salida'!$C$3:$F$41,4,FALSE),O33+100,O33)</f>
        <v>#N/A</v>
      </c>
      <c r="U33" s="7"/>
      <c r="V33" s="7"/>
      <c r="W33" s="7"/>
      <c r="X33" s="8" t="e">
        <f>Q33-VLOOKUP(E33,'Horario salida'!$C$3:$D$41,2,FALSE)</f>
        <v>#N/A</v>
      </c>
      <c r="Y33" s="8" t="e">
        <f>S33-VLOOKUP(E33,'Horario salida'!$C$3:$E$41,3,FALSE)</f>
        <v>#N/A</v>
      </c>
      <c r="Z33" s="8" t="e">
        <f>T33-VLOOKUP(E33,'Horario salida'!$C$3:$F$41,4,FALSE)</f>
        <v>#N/A</v>
      </c>
      <c r="AB33" s="8" t="e">
        <f t="shared" si="11"/>
        <v>#N/A</v>
      </c>
      <c r="AC33" s="8" t="e">
        <f t="shared" si="12"/>
        <v>#N/A</v>
      </c>
      <c r="AD33" s="8" t="e">
        <f t="shared" si="13"/>
        <v>#N/A</v>
      </c>
      <c r="AF33" s="27"/>
      <c r="AG33" s="30"/>
      <c r="AH33" s="27"/>
      <c r="AI33" s="27"/>
      <c r="AJ33" s="27"/>
      <c r="AK33" s="28"/>
    </row>
    <row r="34" spans="2:37" ht="18" outlineLevel="1" x14ac:dyDescent="0.35">
      <c r="B34" s="191"/>
      <c r="C34" s="37" t="e">
        <f>VLOOKUP(B34,'1 - Dorsales clubs'!B:C,2,FALSE)</f>
        <v>#N/A</v>
      </c>
      <c r="D34" s="37" t="e">
        <f>VLOOKUP(C34,'1 - Dorsales clubs'!C:D,2,FALSE)</f>
        <v>#N/A</v>
      </c>
      <c r="E34" s="174" t="e">
        <f>VLOOKUP(B34,'1 - Dorsales clubs'!B:F,4,FALSE)</f>
        <v>#N/A</v>
      </c>
      <c r="F34" s="24" t="e">
        <f>VLOOKUP(B34,TºCrono!B:C,2,FALSE)</f>
        <v>#N/A</v>
      </c>
      <c r="G34" s="25"/>
      <c r="H34" s="26" t="e">
        <f t="shared" si="6"/>
        <v>#N/A</v>
      </c>
      <c r="I34" s="27"/>
      <c r="J34" s="27" t="e">
        <f t="shared" si="7"/>
        <v>#N/A</v>
      </c>
      <c r="K34" s="27"/>
      <c r="L34" s="27"/>
      <c r="M34" s="1" t="e">
        <f t="shared" si="8"/>
        <v>#N/A</v>
      </c>
      <c r="N34" s="1" t="e">
        <f t="shared" si="9"/>
        <v>#N/A</v>
      </c>
      <c r="O34" s="7" t="e">
        <f t="shared" si="10"/>
        <v>#N/A</v>
      </c>
      <c r="P34" s="7"/>
      <c r="Q34" s="7" t="e">
        <f>IF(N34&lt;VLOOKUP(E34,'Horario salida'!$C$3:$E$41,3,FALSE),M34-1,M34)</f>
        <v>#N/A</v>
      </c>
      <c r="R34" s="7" t="e">
        <f>IF(N34&lt;VLOOKUP(E34,'Horario salida'!$C$3:$E$41,3,FALSE),N34+60,N34)</f>
        <v>#N/A</v>
      </c>
      <c r="S34" s="7" t="e">
        <f>IF(O34&lt;VLOOKUP(E34,'Horario salida'!$C$3:$F$41,4,FALSE),R34-1,R34)</f>
        <v>#N/A</v>
      </c>
      <c r="T34" s="7" t="e">
        <f>IF(O34&lt;VLOOKUP(E34,'Horario salida'!$C$3:$F$41,4,FALSE),O34+100,O34)</f>
        <v>#N/A</v>
      </c>
      <c r="U34" s="7"/>
      <c r="V34" s="7"/>
      <c r="W34" s="7"/>
      <c r="X34" s="8" t="e">
        <f>Q34-VLOOKUP(E34,'Horario salida'!$C$3:$D$41,2,FALSE)</f>
        <v>#N/A</v>
      </c>
      <c r="Y34" s="8" t="e">
        <f>S34-VLOOKUP(E34,'Horario salida'!$C$3:$E$41,3,FALSE)</f>
        <v>#N/A</v>
      </c>
      <c r="Z34" s="8" t="e">
        <f>T34-VLOOKUP(E34,'Horario salida'!$C$3:$F$41,4,FALSE)</f>
        <v>#N/A</v>
      </c>
      <c r="AB34" s="8" t="e">
        <f t="shared" si="11"/>
        <v>#N/A</v>
      </c>
      <c r="AC34" s="8" t="e">
        <f t="shared" si="12"/>
        <v>#N/A</v>
      </c>
      <c r="AD34" s="8" t="e">
        <f t="shared" si="13"/>
        <v>#N/A</v>
      </c>
      <c r="AF34" s="27"/>
      <c r="AG34" s="30"/>
      <c r="AH34" s="27"/>
      <c r="AI34" s="27"/>
      <c r="AJ34" s="27"/>
      <c r="AK34" s="28"/>
    </row>
    <row r="35" spans="2:37" ht="18" outlineLevel="1" x14ac:dyDescent="0.35">
      <c r="B35" s="191"/>
      <c r="C35" s="37" t="e">
        <f>VLOOKUP(B35,'1 - Dorsales clubs'!B:C,2,FALSE)</f>
        <v>#N/A</v>
      </c>
      <c r="D35" s="37" t="e">
        <f>VLOOKUP(C35,'1 - Dorsales clubs'!C:D,2,FALSE)</f>
        <v>#N/A</v>
      </c>
      <c r="E35" s="174" t="e">
        <f>VLOOKUP(B35,'1 - Dorsales clubs'!B:F,4,FALSE)</f>
        <v>#N/A</v>
      </c>
      <c r="F35" s="24" t="e">
        <f>VLOOKUP(B35,TºCrono!B:C,2,FALSE)</f>
        <v>#N/A</v>
      </c>
      <c r="G35" s="25"/>
      <c r="H35" s="26" t="e">
        <f t="shared" si="6"/>
        <v>#N/A</v>
      </c>
      <c r="I35" s="27"/>
      <c r="J35" s="27" t="e">
        <f t="shared" si="7"/>
        <v>#N/A</v>
      </c>
      <c r="K35" s="27"/>
      <c r="L35" s="27"/>
      <c r="M35" s="1" t="e">
        <f t="shared" si="8"/>
        <v>#N/A</v>
      </c>
      <c r="N35" s="1" t="e">
        <f t="shared" si="9"/>
        <v>#N/A</v>
      </c>
      <c r="O35" s="7" t="e">
        <f t="shared" si="10"/>
        <v>#N/A</v>
      </c>
      <c r="P35" s="7"/>
      <c r="Q35" s="7" t="e">
        <f>IF(N35&lt;VLOOKUP(E35,'Horario salida'!$C$3:$E$41,3,FALSE),M35-1,M35)</f>
        <v>#N/A</v>
      </c>
      <c r="R35" s="7" t="e">
        <f>IF(N35&lt;VLOOKUP(E35,'Horario salida'!$C$3:$E$41,3,FALSE),N35+60,N35)</f>
        <v>#N/A</v>
      </c>
      <c r="S35" s="7" t="e">
        <f>IF(O35&lt;VLOOKUP(E35,'Horario salida'!$C$3:$F$41,4,FALSE),R35-1,R35)</f>
        <v>#N/A</v>
      </c>
      <c r="T35" s="7" t="e">
        <f>IF(O35&lt;VLOOKUP(E35,'Horario salida'!$C$3:$F$41,4,FALSE),O35+100,O35)</f>
        <v>#N/A</v>
      </c>
      <c r="U35" s="7"/>
      <c r="V35" s="7"/>
      <c r="W35" s="7"/>
      <c r="X35" s="8" t="e">
        <f>Q35-VLOOKUP(E35,'Horario salida'!$C$3:$D$41,2,FALSE)</f>
        <v>#N/A</v>
      </c>
      <c r="Y35" s="8" t="e">
        <f>S35-VLOOKUP(E35,'Horario salida'!$C$3:$E$41,3,FALSE)</f>
        <v>#N/A</v>
      </c>
      <c r="Z35" s="8" t="e">
        <f>T35-VLOOKUP(E35,'Horario salida'!$C$3:$F$41,4,FALSE)</f>
        <v>#N/A</v>
      </c>
      <c r="AB35" s="8" t="e">
        <f t="shared" si="11"/>
        <v>#N/A</v>
      </c>
      <c r="AC35" s="8" t="e">
        <f t="shared" si="12"/>
        <v>#N/A</v>
      </c>
      <c r="AD35" s="8" t="e">
        <f t="shared" si="13"/>
        <v>#N/A</v>
      </c>
      <c r="AF35" s="27"/>
      <c r="AG35" s="30"/>
      <c r="AH35" s="27"/>
      <c r="AI35" s="27"/>
      <c r="AJ35" s="27"/>
      <c r="AK35" s="28"/>
    </row>
    <row r="36" spans="2:37" ht="18" outlineLevel="1" x14ac:dyDescent="0.35">
      <c r="B36" s="191"/>
      <c r="C36" s="37" t="e">
        <f>VLOOKUP(B36,'1 - Dorsales clubs'!B:C,2,FALSE)</f>
        <v>#N/A</v>
      </c>
      <c r="D36" s="37" t="e">
        <f>VLOOKUP(C36,'1 - Dorsales clubs'!C:D,2,FALSE)</f>
        <v>#N/A</v>
      </c>
      <c r="E36" s="174" t="e">
        <f>VLOOKUP(B36,'1 - Dorsales clubs'!B:F,4,FALSE)</f>
        <v>#N/A</v>
      </c>
      <c r="F36" s="24" t="e">
        <f>VLOOKUP(B36,TºCrono!B:C,2,FALSE)</f>
        <v>#N/A</v>
      </c>
      <c r="G36" s="25"/>
      <c r="H36" s="26" t="e">
        <f t="shared" si="6"/>
        <v>#N/A</v>
      </c>
      <c r="I36" s="27"/>
      <c r="J36" s="27" t="e">
        <f t="shared" si="7"/>
        <v>#N/A</v>
      </c>
      <c r="K36" s="27"/>
      <c r="L36" s="27"/>
      <c r="M36" s="1" t="e">
        <f t="shared" si="8"/>
        <v>#N/A</v>
      </c>
      <c r="N36" s="1" t="e">
        <f t="shared" si="9"/>
        <v>#N/A</v>
      </c>
      <c r="O36" s="7" t="e">
        <f t="shared" si="10"/>
        <v>#N/A</v>
      </c>
      <c r="P36" s="7"/>
      <c r="Q36" s="7" t="e">
        <f>IF(N36&lt;VLOOKUP(E36,'Horario salida'!$C$3:$E$41,3,FALSE),M36-1,M36)</f>
        <v>#N/A</v>
      </c>
      <c r="R36" s="7" t="e">
        <f>IF(N36&lt;VLOOKUP(E36,'Horario salida'!$C$3:$E$41,3,FALSE),N36+60,N36)</f>
        <v>#N/A</v>
      </c>
      <c r="S36" s="7" t="e">
        <f>IF(O36&lt;VLOOKUP(E36,'Horario salida'!$C$3:$F$41,4,FALSE),R36-1,R36)</f>
        <v>#N/A</v>
      </c>
      <c r="T36" s="7" t="e">
        <f>IF(O36&lt;VLOOKUP(E36,'Horario salida'!$C$3:$F$41,4,FALSE),O36+100,O36)</f>
        <v>#N/A</v>
      </c>
      <c r="U36" s="7"/>
      <c r="V36" s="7"/>
      <c r="W36" s="7"/>
      <c r="X36" s="8" t="e">
        <f>Q36-VLOOKUP(E36,'Horario salida'!$C$3:$D$41,2,FALSE)</f>
        <v>#N/A</v>
      </c>
      <c r="Y36" s="8" t="e">
        <f>S36-VLOOKUP(E36,'Horario salida'!$C$3:$E$41,3,FALSE)</f>
        <v>#N/A</v>
      </c>
      <c r="Z36" s="8" t="e">
        <f>T36-VLOOKUP(E36,'Horario salida'!$C$3:$F$41,4,FALSE)</f>
        <v>#N/A</v>
      </c>
      <c r="AB36" s="8" t="e">
        <f t="shared" si="11"/>
        <v>#N/A</v>
      </c>
      <c r="AC36" s="8" t="e">
        <f t="shared" si="12"/>
        <v>#N/A</v>
      </c>
      <c r="AD36" s="8" t="e">
        <f t="shared" si="13"/>
        <v>#N/A</v>
      </c>
      <c r="AF36" s="27"/>
      <c r="AG36" s="30"/>
      <c r="AH36" s="27"/>
      <c r="AI36" s="27"/>
      <c r="AJ36" s="27"/>
      <c r="AK36" s="28"/>
    </row>
    <row r="37" spans="2:37" ht="18" outlineLevel="1" x14ac:dyDescent="0.35">
      <c r="B37" s="191"/>
      <c r="C37" s="37" t="e">
        <f>VLOOKUP(B37,'1 - Dorsales clubs'!B:C,2,FALSE)</f>
        <v>#N/A</v>
      </c>
      <c r="D37" s="37" t="e">
        <f>VLOOKUP(C37,'1 - Dorsales clubs'!C:D,2,FALSE)</f>
        <v>#N/A</v>
      </c>
      <c r="E37" s="174" t="e">
        <f>VLOOKUP(B37,'1 - Dorsales clubs'!B:F,4,FALSE)</f>
        <v>#N/A</v>
      </c>
      <c r="F37" s="24" t="e">
        <f>VLOOKUP(B37,TºCrono!B:C,2,FALSE)</f>
        <v>#N/A</v>
      </c>
      <c r="G37" s="25"/>
      <c r="H37" s="26" t="e">
        <f t="shared" si="6"/>
        <v>#N/A</v>
      </c>
      <c r="I37" s="27"/>
      <c r="J37" s="27" t="e">
        <f t="shared" si="7"/>
        <v>#N/A</v>
      </c>
      <c r="K37" s="27"/>
      <c r="L37" s="27"/>
      <c r="M37" s="1" t="e">
        <f t="shared" si="8"/>
        <v>#N/A</v>
      </c>
      <c r="N37" s="1" t="e">
        <f t="shared" si="9"/>
        <v>#N/A</v>
      </c>
      <c r="O37" s="7" t="e">
        <f t="shared" si="10"/>
        <v>#N/A</v>
      </c>
      <c r="P37" s="7"/>
      <c r="Q37" s="7" t="e">
        <f>IF(N37&lt;VLOOKUP(E37,'Horario salida'!$C$3:$E$41,3,FALSE),M37-1,M37)</f>
        <v>#N/A</v>
      </c>
      <c r="R37" s="7" t="e">
        <f>IF(N37&lt;VLOOKUP(E37,'Horario salida'!$C$3:$E$41,3,FALSE),N37+60,N37)</f>
        <v>#N/A</v>
      </c>
      <c r="S37" s="7" t="e">
        <f>IF(O37&lt;VLOOKUP(E37,'Horario salida'!$C$3:$F$41,4,FALSE),R37-1,R37)</f>
        <v>#N/A</v>
      </c>
      <c r="T37" s="7" t="e">
        <f>IF(O37&lt;VLOOKUP(E37,'Horario salida'!$C$3:$F$41,4,FALSE),O37+100,O37)</f>
        <v>#N/A</v>
      </c>
      <c r="U37" s="7"/>
      <c r="V37" s="7"/>
      <c r="W37" s="7"/>
      <c r="X37" s="8" t="e">
        <f>Q37-VLOOKUP(E37,'Horario salida'!$C$3:$D$41,2,FALSE)</f>
        <v>#N/A</v>
      </c>
      <c r="Y37" s="8" t="e">
        <f>S37-VLOOKUP(E37,'Horario salida'!$C$3:$E$41,3,FALSE)</f>
        <v>#N/A</v>
      </c>
      <c r="Z37" s="8" t="e">
        <f>T37-VLOOKUP(E37,'Horario salida'!$C$3:$F$41,4,FALSE)</f>
        <v>#N/A</v>
      </c>
      <c r="AB37" s="8" t="e">
        <f t="shared" si="11"/>
        <v>#N/A</v>
      </c>
      <c r="AC37" s="8" t="e">
        <f t="shared" si="12"/>
        <v>#N/A</v>
      </c>
      <c r="AD37" s="8" t="e">
        <f t="shared" si="13"/>
        <v>#N/A</v>
      </c>
      <c r="AF37" s="27"/>
      <c r="AG37" s="30"/>
      <c r="AH37" s="27"/>
      <c r="AI37" s="27"/>
      <c r="AJ37" s="27"/>
      <c r="AK37" s="28"/>
    </row>
    <row r="38" spans="2:37" ht="18" outlineLevel="1" x14ac:dyDescent="0.35">
      <c r="B38" s="191"/>
      <c r="C38" s="37" t="e">
        <f>VLOOKUP(B38,'1 - Dorsales clubs'!B:C,2,FALSE)</f>
        <v>#N/A</v>
      </c>
      <c r="D38" s="37" t="e">
        <f>VLOOKUP(C38,'1 - Dorsales clubs'!C:D,2,FALSE)</f>
        <v>#N/A</v>
      </c>
      <c r="E38" s="174" t="e">
        <f>VLOOKUP(B38,'1 - Dorsales clubs'!B:F,4,FALSE)</f>
        <v>#N/A</v>
      </c>
      <c r="F38" s="24" t="e">
        <f>VLOOKUP(B38,TºCrono!B:C,2,FALSE)</f>
        <v>#N/A</v>
      </c>
      <c r="G38" s="25"/>
      <c r="H38" s="26" t="e">
        <f t="shared" si="6"/>
        <v>#N/A</v>
      </c>
      <c r="I38" s="27"/>
      <c r="J38" s="27" t="e">
        <f t="shared" si="7"/>
        <v>#N/A</v>
      </c>
      <c r="K38" s="27"/>
      <c r="L38" s="27"/>
      <c r="M38" s="1" t="e">
        <f t="shared" si="8"/>
        <v>#N/A</v>
      </c>
      <c r="N38" s="1" t="e">
        <f t="shared" si="9"/>
        <v>#N/A</v>
      </c>
      <c r="O38" s="7" t="e">
        <f t="shared" si="10"/>
        <v>#N/A</v>
      </c>
      <c r="P38" s="7"/>
      <c r="Q38" s="7" t="e">
        <f>IF(N38&lt;VLOOKUP(E38,'Horario salida'!$C$3:$E$41,3,FALSE),M38-1,M38)</f>
        <v>#N/A</v>
      </c>
      <c r="R38" s="7" t="e">
        <f>IF(N38&lt;VLOOKUP(E38,'Horario salida'!$C$3:$E$41,3,FALSE),N38+60,N38)</f>
        <v>#N/A</v>
      </c>
      <c r="S38" s="7" t="e">
        <f>IF(O38&lt;VLOOKUP(E38,'Horario salida'!$C$3:$F$41,4,FALSE),R38-1,R38)</f>
        <v>#N/A</v>
      </c>
      <c r="T38" s="7" t="e">
        <f>IF(O38&lt;VLOOKUP(E38,'Horario salida'!$C$3:$F$41,4,FALSE),O38+100,O38)</f>
        <v>#N/A</v>
      </c>
      <c r="U38" s="7"/>
      <c r="V38" s="7"/>
      <c r="W38" s="7"/>
      <c r="X38" s="8" t="e">
        <f>Q38-VLOOKUP(E38,'Horario salida'!$C$3:$D$41,2,FALSE)</f>
        <v>#N/A</v>
      </c>
      <c r="Y38" s="8" t="e">
        <f>S38-VLOOKUP(E38,'Horario salida'!$C$3:$E$41,3,FALSE)</f>
        <v>#N/A</v>
      </c>
      <c r="Z38" s="8" t="e">
        <f>T38-VLOOKUP(E38,'Horario salida'!$C$3:$F$41,4,FALSE)</f>
        <v>#N/A</v>
      </c>
      <c r="AB38" s="8" t="e">
        <f t="shared" si="11"/>
        <v>#N/A</v>
      </c>
      <c r="AC38" s="8" t="e">
        <f t="shared" si="12"/>
        <v>#N/A</v>
      </c>
      <c r="AD38" s="8" t="e">
        <f t="shared" si="13"/>
        <v>#N/A</v>
      </c>
      <c r="AF38" s="27"/>
      <c r="AG38" s="30"/>
      <c r="AH38" s="27"/>
      <c r="AI38" s="27"/>
      <c r="AJ38" s="27"/>
      <c r="AK38" s="28"/>
    </row>
    <row r="39" spans="2:37" ht="18" outlineLevel="1" x14ac:dyDescent="0.35">
      <c r="B39" s="191"/>
      <c r="C39" s="37" t="e">
        <f>VLOOKUP(B39,'1 - Dorsales clubs'!B:C,2,FALSE)</f>
        <v>#N/A</v>
      </c>
      <c r="D39" s="37" t="e">
        <f>VLOOKUP(C39,'1 - Dorsales clubs'!C:D,2,FALSE)</f>
        <v>#N/A</v>
      </c>
      <c r="E39" s="174" t="e">
        <f>VLOOKUP(B39,'1 - Dorsales clubs'!B:F,4,FALSE)</f>
        <v>#N/A</v>
      </c>
      <c r="F39" s="24" t="e">
        <f>VLOOKUP(B39,TºCrono!B:C,2,FALSE)</f>
        <v>#N/A</v>
      </c>
      <c r="G39" s="25"/>
      <c r="H39" s="26" t="e">
        <f t="shared" si="6"/>
        <v>#N/A</v>
      </c>
      <c r="I39" s="27"/>
      <c r="J39" s="27" t="e">
        <f t="shared" si="7"/>
        <v>#N/A</v>
      </c>
      <c r="K39" s="27"/>
      <c r="L39" s="27"/>
      <c r="M39" s="1" t="e">
        <f t="shared" si="8"/>
        <v>#N/A</v>
      </c>
      <c r="N39" s="1" t="e">
        <f t="shared" si="9"/>
        <v>#N/A</v>
      </c>
      <c r="O39" s="7" t="e">
        <f t="shared" si="10"/>
        <v>#N/A</v>
      </c>
      <c r="P39" s="7"/>
      <c r="Q39" s="7" t="e">
        <f>IF(N39&lt;VLOOKUP(E39,'Horario salida'!$C$3:$E$41,3,FALSE),M39-1,M39)</f>
        <v>#N/A</v>
      </c>
      <c r="R39" s="7" t="e">
        <f>IF(N39&lt;VLOOKUP(E39,'Horario salida'!$C$3:$E$41,3,FALSE),N39+60,N39)</f>
        <v>#N/A</v>
      </c>
      <c r="S39" s="7" t="e">
        <f>IF(O39&lt;VLOOKUP(E39,'Horario salida'!$C$3:$F$41,4,FALSE),R39-1,R39)</f>
        <v>#N/A</v>
      </c>
      <c r="T39" s="7" t="e">
        <f>IF(O39&lt;VLOOKUP(E39,'Horario salida'!$C$3:$F$41,4,FALSE),O39+100,O39)</f>
        <v>#N/A</v>
      </c>
      <c r="U39" s="7"/>
      <c r="V39" s="7"/>
      <c r="W39" s="7"/>
      <c r="X39" s="8" t="e">
        <f>Q39-VLOOKUP(E39,'Horario salida'!$C$3:$D$41,2,FALSE)</f>
        <v>#N/A</v>
      </c>
      <c r="Y39" s="8" t="e">
        <f>S39-VLOOKUP(E39,'Horario salida'!$C$3:$E$41,3,FALSE)</f>
        <v>#N/A</v>
      </c>
      <c r="Z39" s="8" t="e">
        <f>T39-VLOOKUP(E39,'Horario salida'!$C$3:$F$41,4,FALSE)</f>
        <v>#N/A</v>
      </c>
      <c r="AB39" s="8" t="e">
        <f t="shared" si="11"/>
        <v>#N/A</v>
      </c>
      <c r="AC39" s="8" t="e">
        <f t="shared" si="12"/>
        <v>#N/A</v>
      </c>
      <c r="AD39" s="8" t="e">
        <f t="shared" si="13"/>
        <v>#N/A</v>
      </c>
      <c r="AF39" s="27"/>
      <c r="AG39" s="30"/>
      <c r="AH39" s="27"/>
      <c r="AI39" s="27"/>
      <c r="AJ39" s="27"/>
      <c r="AK39" s="28"/>
    </row>
    <row r="40" spans="2:37" ht="18" outlineLevel="1" x14ac:dyDescent="0.35">
      <c r="B40" s="191"/>
      <c r="C40" s="37" t="e">
        <f>VLOOKUP(B40,'1 - Dorsales clubs'!B:C,2,FALSE)</f>
        <v>#N/A</v>
      </c>
      <c r="D40" s="37" t="e">
        <f>VLOOKUP(C40,'1 - Dorsales clubs'!C:D,2,FALSE)</f>
        <v>#N/A</v>
      </c>
      <c r="E40" s="174" t="e">
        <f>VLOOKUP(B40,'1 - Dorsales clubs'!B:F,4,FALSE)</f>
        <v>#N/A</v>
      </c>
      <c r="F40" s="24" t="e">
        <f>VLOOKUP(B40,TºCrono!B:C,2,FALSE)</f>
        <v>#N/A</v>
      </c>
      <c r="G40" s="25"/>
      <c r="H40" s="26" t="e">
        <f t="shared" si="6"/>
        <v>#N/A</v>
      </c>
      <c r="I40" s="27"/>
      <c r="J40" s="27" t="e">
        <f t="shared" si="7"/>
        <v>#N/A</v>
      </c>
      <c r="K40" s="27"/>
      <c r="L40" s="27"/>
      <c r="M40" s="1" t="e">
        <f t="shared" si="8"/>
        <v>#N/A</v>
      </c>
      <c r="N40" s="1" t="e">
        <f t="shared" si="9"/>
        <v>#N/A</v>
      </c>
      <c r="O40" s="7" t="e">
        <f t="shared" si="10"/>
        <v>#N/A</v>
      </c>
      <c r="P40" s="7"/>
      <c r="Q40" s="7" t="e">
        <f>IF(N40&lt;VLOOKUP(E40,'Horario salida'!$C$3:$E$41,3,FALSE),M40-1,M40)</f>
        <v>#N/A</v>
      </c>
      <c r="R40" s="7" t="e">
        <f>IF(N40&lt;VLOOKUP(E40,'Horario salida'!$C$3:$E$41,3,FALSE),N40+60,N40)</f>
        <v>#N/A</v>
      </c>
      <c r="S40" s="7" t="e">
        <f>IF(O40&lt;VLOOKUP(E40,'Horario salida'!$C$3:$F$41,4,FALSE),R40-1,R40)</f>
        <v>#N/A</v>
      </c>
      <c r="T40" s="7" t="e">
        <f>IF(O40&lt;VLOOKUP(E40,'Horario salida'!$C$3:$F$41,4,FALSE),O40+100,O40)</f>
        <v>#N/A</v>
      </c>
      <c r="U40" s="7"/>
      <c r="V40" s="7"/>
      <c r="W40" s="7"/>
      <c r="X40" s="8" t="e">
        <f>Q40-VLOOKUP(E40,'Horario salida'!$C$3:$D$41,2,FALSE)</f>
        <v>#N/A</v>
      </c>
      <c r="Y40" s="8" t="e">
        <f>S40-VLOOKUP(E40,'Horario salida'!$C$3:$E$41,3,FALSE)</f>
        <v>#N/A</v>
      </c>
      <c r="Z40" s="8" t="e">
        <f>T40-VLOOKUP(E40,'Horario salida'!$C$3:$F$41,4,FALSE)</f>
        <v>#N/A</v>
      </c>
      <c r="AB40" s="8" t="e">
        <f t="shared" si="11"/>
        <v>#N/A</v>
      </c>
      <c r="AC40" s="8" t="e">
        <f t="shared" si="12"/>
        <v>#N/A</v>
      </c>
      <c r="AD40" s="8" t="e">
        <f t="shared" si="13"/>
        <v>#N/A</v>
      </c>
      <c r="AF40" s="27"/>
      <c r="AG40" s="30"/>
      <c r="AH40" s="27"/>
      <c r="AI40" s="27"/>
      <c r="AJ40" s="27"/>
      <c r="AK40" s="28"/>
    </row>
    <row r="41" spans="2:37" ht="18" outlineLevel="1" x14ac:dyDescent="0.35">
      <c r="B41" s="191"/>
      <c r="C41" s="37" t="e">
        <f>VLOOKUP(B41,'1 - Dorsales clubs'!B:C,2,FALSE)</f>
        <v>#N/A</v>
      </c>
      <c r="D41" s="37" t="e">
        <f>VLOOKUP(C41,'1 - Dorsales clubs'!C:D,2,FALSE)</f>
        <v>#N/A</v>
      </c>
      <c r="E41" s="174" t="e">
        <f>VLOOKUP(B41,'1 - Dorsales clubs'!B:F,4,FALSE)</f>
        <v>#N/A</v>
      </c>
      <c r="F41" s="24" t="e">
        <f>VLOOKUP(B41,TºCrono!B:C,2,FALSE)</f>
        <v>#N/A</v>
      </c>
      <c r="G41" s="25"/>
      <c r="H41" s="26" t="e">
        <f t="shared" si="6"/>
        <v>#N/A</v>
      </c>
      <c r="I41" s="27"/>
      <c r="J41" s="27" t="e">
        <f t="shared" si="7"/>
        <v>#N/A</v>
      </c>
      <c r="K41" s="27"/>
      <c r="L41" s="27"/>
      <c r="M41" s="1" t="e">
        <f t="shared" si="8"/>
        <v>#N/A</v>
      </c>
      <c r="N41" s="1" t="e">
        <f t="shared" si="9"/>
        <v>#N/A</v>
      </c>
      <c r="O41" s="7" t="e">
        <f t="shared" si="10"/>
        <v>#N/A</v>
      </c>
      <c r="P41" s="7"/>
      <c r="Q41" s="7" t="e">
        <f>IF(N41&lt;VLOOKUP(E41,'Horario salida'!$C$3:$E$41,3,FALSE),M41-1,M41)</f>
        <v>#N/A</v>
      </c>
      <c r="R41" s="7" t="e">
        <f>IF(N41&lt;VLOOKUP(E41,'Horario salida'!$C$3:$E$41,3,FALSE),N41+60,N41)</f>
        <v>#N/A</v>
      </c>
      <c r="S41" s="7" t="e">
        <f>IF(O41&lt;VLOOKUP(E41,'Horario salida'!$C$3:$F$41,4,FALSE),R41-1,R41)</f>
        <v>#N/A</v>
      </c>
      <c r="T41" s="7" t="e">
        <f>IF(O41&lt;VLOOKUP(E41,'Horario salida'!$C$3:$F$41,4,FALSE),O41+100,O41)</f>
        <v>#N/A</v>
      </c>
      <c r="U41" s="7"/>
      <c r="V41" s="7"/>
      <c r="W41" s="7"/>
      <c r="X41" s="8" t="e">
        <f>Q41-VLOOKUP(E41,'Horario salida'!$C$3:$D$41,2,FALSE)</f>
        <v>#N/A</v>
      </c>
      <c r="Y41" s="8" t="e">
        <f>S41-VLOOKUP(E41,'Horario salida'!$C$3:$E$41,3,FALSE)</f>
        <v>#N/A</v>
      </c>
      <c r="Z41" s="8" t="e">
        <f>T41-VLOOKUP(E41,'Horario salida'!$C$3:$F$41,4,FALSE)</f>
        <v>#N/A</v>
      </c>
      <c r="AB41" s="8" t="e">
        <f t="shared" si="11"/>
        <v>#N/A</v>
      </c>
      <c r="AC41" s="8" t="e">
        <f t="shared" si="12"/>
        <v>#N/A</v>
      </c>
      <c r="AD41" s="8" t="e">
        <f t="shared" si="13"/>
        <v>#N/A</v>
      </c>
      <c r="AF41" s="27"/>
      <c r="AG41" s="30"/>
      <c r="AH41" s="27"/>
      <c r="AI41" s="27"/>
      <c r="AJ41" s="27"/>
      <c r="AK41" s="28"/>
    </row>
    <row r="42" spans="2:37" ht="18" outlineLevel="1" x14ac:dyDescent="0.35">
      <c r="B42" s="191"/>
      <c r="C42" s="37" t="e">
        <f>VLOOKUP(B42,'1 - Dorsales clubs'!B:C,2,FALSE)</f>
        <v>#N/A</v>
      </c>
      <c r="D42" s="37" t="e">
        <f>VLOOKUP(C42,'1 - Dorsales clubs'!C:D,2,FALSE)</f>
        <v>#N/A</v>
      </c>
      <c r="E42" s="174" t="e">
        <f>VLOOKUP(B42,'1 - Dorsales clubs'!B:F,4,FALSE)</f>
        <v>#N/A</v>
      </c>
      <c r="F42" s="24" t="e">
        <f>VLOOKUP(B42,TºCrono!B:C,2,FALSE)</f>
        <v>#N/A</v>
      </c>
      <c r="G42" s="25"/>
      <c r="H42" s="26" t="e">
        <f t="shared" si="6"/>
        <v>#N/A</v>
      </c>
      <c r="I42" s="27"/>
      <c r="J42" s="27" t="e">
        <f t="shared" si="7"/>
        <v>#N/A</v>
      </c>
      <c r="K42" s="27"/>
      <c r="L42" s="27"/>
      <c r="M42" s="1" t="e">
        <f t="shared" si="8"/>
        <v>#N/A</v>
      </c>
      <c r="N42" s="1" t="e">
        <f t="shared" si="9"/>
        <v>#N/A</v>
      </c>
      <c r="O42" s="7" t="e">
        <f t="shared" si="10"/>
        <v>#N/A</v>
      </c>
      <c r="P42" s="7"/>
      <c r="Q42" s="7" t="e">
        <f>IF(N42&lt;VLOOKUP(E42,'Horario salida'!$C$3:$E$41,3,FALSE),M42-1,M42)</f>
        <v>#N/A</v>
      </c>
      <c r="R42" s="7" t="e">
        <f>IF(N42&lt;VLOOKUP(E42,'Horario salida'!$C$3:$E$41,3,FALSE),N42+60,N42)</f>
        <v>#N/A</v>
      </c>
      <c r="S42" s="7" t="e">
        <f>IF(O42&lt;VLOOKUP(E42,'Horario salida'!$C$3:$F$41,4,FALSE),R42-1,R42)</f>
        <v>#N/A</v>
      </c>
      <c r="T42" s="7" t="e">
        <f>IF(O42&lt;VLOOKUP(E42,'Horario salida'!$C$3:$F$41,4,FALSE),O42+100,O42)</f>
        <v>#N/A</v>
      </c>
      <c r="U42" s="7"/>
      <c r="V42" s="7"/>
      <c r="W42" s="7"/>
      <c r="X42" s="8" t="e">
        <f>Q42-VLOOKUP(E42,'Horario salida'!$C$3:$D$41,2,FALSE)</f>
        <v>#N/A</v>
      </c>
      <c r="Y42" s="8" t="e">
        <f>S42-VLOOKUP(E42,'Horario salida'!$C$3:$E$41,3,FALSE)</f>
        <v>#N/A</v>
      </c>
      <c r="Z42" s="8" t="e">
        <f>T42-VLOOKUP(E42,'Horario salida'!$C$3:$F$41,4,FALSE)</f>
        <v>#N/A</v>
      </c>
      <c r="AB42" s="8" t="e">
        <f t="shared" si="11"/>
        <v>#N/A</v>
      </c>
      <c r="AC42" s="8" t="e">
        <f t="shared" si="12"/>
        <v>#N/A</v>
      </c>
      <c r="AD42" s="8" t="e">
        <f t="shared" si="13"/>
        <v>#N/A</v>
      </c>
      <c r="AF42" s="27"/>
      <c r="AG42" s="30"/>
      <c r="AH42" s="27"/>
      <c r="AI42" s="27"/>
      <c r="AJ42" s="27"/>
      <c r="AK42" s="28"/>
    </row>
    <row r="43" spans="2:37" ht="18" outlineLevel="1" x14ac:dyDescent="0.35">
      <c r="B43" s="191"/>
      <c r="C43" s="37" t="e">
        <f>VLOOKUP(B43,'1 - Dorsales clubs'!B:C,2,FALSE)</f>
        <v>#N/A</v>
      </c>
      <c r="D43" s="37" t="e">
        <f>VLOOKUP(C43,'1 - Dorsales clubs'!C:D,2,FALSE)</f>
        <v>#N/A</v>
      </c>
      <c r="E43" s="174" t="e">
        <f>VLOOKUP(B43,'1 - Dorsales clubs'!B:F,4,FALSE)</f>
        <v>#N/A</v>
      </c>
      <c r="F43" s="24" t="e">
        <f>VLOOKUP(B43,TºCrono!B:C,2,FALSE)</f>
        <v>#N/A</v>
      </c>
      <c r="G43" s="25"/>
      <c r="H43" s="26" t="e">
        <f t="shared" si="6"/>
        <v>#N/A</v>
      </c>
      <c r="I43" s="27"/>
      <c r="J43" s="27" t="e">
        <f t="shared" si="7"/>
        <v>#N/A</v>
      </c>
      <c r="K43" s="27"/>
      <c r="L43" s="27"/>
      <c r="M43" s="1" t="e">
        <f t="shared" si="8"/>
        <v>#N/A</v>
      </c>
      <c r="N43" s="1" t="e">
        <f t="shared" si="9"/>
        <v>#N/A</v>
      </c>
      <c r="O43" s="7" t="e">
        <f t="shared" si="10"/>
        <v>#N/A</v>
      </c>
      <c r="P43" s="7"/>
      <c r="Q43" s="7" t="e">
        <f>IF(N43&lt;VLOOKUP(E43,'Horario salida'!$C$3:$E$41,3,FALSE),M43-1,M43)</f>
        <v>#N/A</v>
      </c>
      <c r="R43" s="7" t="e">
        <f>IF(N43&lt;VLOOKUP(E43,'Horario salida'!$C$3:$E$41,3,FALSE),N43+60,N43)</f>
        <v>#N/A</v>
      </c>
      <c r="S43" s="7" t="e">
        <f>IF(O43&lt;VLOOKUP(E43,'Horario salida'!$C$3:$F$41,4,FALSE),R43-1,R43)</f>
        <v>#N/A</v>
      </c>
      <c r="T43" s="7" t="e">
        <f>IF(O43&lt;VLOOKUP(E43,'Horario salida'!$C$3:$F$41,4,FALSE),O43+100,O43)</f>
        <v>#N/A</v>
      </c>
      <c r="U43" s="7"/>
      <c r="V43" s="7"/>
      <c r="W43" s="7"/>
      <c r="X43" s="8" t="e">
        <f>Q43-VLOOKUP(E43,'Horario salida'!$C$3:$D$41,2,FALSE)</f>
        <v>#N/A</v>
      </c>
      <c r="Y43" s="8" t="e">
        <f>S43-VLOOKUP(E43,'Horario salida'!$C$3:$E$41,3,FALSE)</f>
        <v>#N/A</v>
      </c>
      <c r="Z43" s="8" t="e">
        <f>T43-VLOOKUP(E43,'Horario salida'!$C$3:$F$41,4,FALSE)</f>
        <v>#N/A</v>
      </c>
      <c r="AB43" s="8" t="e">
        <f t="shared" si="11"/>
        <v>#N/A</v>
      </c>
      <c r="AC43" s="8" t="e">
        <f t="shared" si="12"/>
        <v>#N/A</v>
      </c>
      <c r="AD43" s="8" t="e">
        <f t="shared" si="13"/>
        <v>#N/A</v>
      </c>
      <c r="AF43" s="27"/>
      <c r="AG43" s="30"/>
      <c r="AH43" s="27"/>
      <c r="AI43" s="27"/>
      <c r="AJ43" s="27"/>
      <c r="AK43" s="28"/>
    </row>
    <row r="44" spans="2:37" ht="18" outlineLevel="1" x14ac:dyDescent="0.35">
      <c r="B44" s="191"/>
      <c r="C44" s="37" t="e">
        <f>VLOOKUP(B44,'1 - Dorsales clubs'!B:C,2,FALSE)</f>
        <v>#N/A</v>
      </c>
      <c r="D44" s="37" t="e">
        <f>VLOOKUP(C44,'1 - Dorsales clubs'!C:D,2,FALSE)</f>
        <v>#N/A</v>
      </c>
      <c r="E44" s="174" t="e">
        <f>VLOOKUP(B44,'1 - Dorsales clubs'!B:F,4,FALSE)</f>
        <v>#N/A</v>
      </c>
      <c r="F44" s="24" t="e">
        <f>VLOOKUP(B44,TºCrono!B:C,2,FALSE)</f>
        <v>#N/A</v>
      </c>
      <c r="G44" s="25"/>
      <c r="H44" s="26" t="e">
        <f t="shared" si="6"/>
        <v>#N/A</v>
      </c>
      <c r="I44" s="27"/>
      <c r="J44" s="27" t="e">
        <f t="shared" si="7"/>
        <v>#N/A</v>
      </c>
      <c r="K44" s="27"/>
      <c r="L44" s="27"/>
      <c r="M44" s="1" t="e">
        <f t="shared" si="8"/>
        <v>#N/A</v>
      </c>
      <c r="N44" s="1" t="e">
        <f t="shared" si="9"/>
        <v>#N/A</v>
      </c>
      <c r="O44" s="7" t="e">
        <f t="shared" si="10"/>
        <v>#N/A</v>
      </c>
      <c r="P44" s="7"/>
      <c r="Q44" s="7" t="e">
        <f>IF(N44&lt;VLOOKUP(E44,'Horario salida'!$C$3:$E$41,3,FALSE),M44-1,M44)</f>
        <v>#N/A</v>
      </c>
      <c r="R44" s="7" t="e">
        <f>IF(N44&lt;VLOOKUP(E44,'Horario salida'!$C$3:$E$41,3,FALSE),N44+60,N44)</f>
        <v>#N/A</v>
      </c>
      <c r="S44" s="7" t="e">
        <f>IF(O44&lt;VLOOKUP(E44,'Horario salida'!$C$3:$F$41,4,FALSE),R44-1,R44)</f>
        <v>#N/A</v>
      </c>
      <c r="T44" s="7" t="e">
        <f>IF(O44&lt;VLOOKUP(E44,'Horario salida'!$C$3:$F$41,4,FALSE),O44+100,O44)</f>
        <v>#N/A</v>
      </c>
      <c r="U44" s="7"/>
      <c r="V44" s="7"/>
      <c r="W44" s="7"/>
      <c r="X44" s="8" t="e">
        <f>Q44-VLOOKUP(E44,'Horario salida'!$C$3:$D$41,2,FALSE)</f>
        <v>#N/A</v>
      </c>
      <c r="Y44" s="8" t="e">
        <f>S44-VLOOKUP(E44,'Horario salida'!$C$3:$E$41,3,FALSE)</f>
        <v>#N/A</v>
      </c>
      <c r="Z44" s="8" t="e">
        <f>T44-VLOOKUP(E44,'Horario salida'!$C$3:$F$41,4,FALSE)</f>
        <v>#N/A</v>
      </c>
      <c r="AB44" s="8" t="e">
        <f t="shared" si="11"/>
        <v>#N/A</v>
      </c>
      <c r="AC44" s="8" t="e">
        <f t="shared" si="12"/>
        <v>#N/A</v>
      </c>
      <c r="AD44" s="8" t="e">
        <f t="shared" si="13"/>
        <v>#N/A</v>
      </c>
      <c r="AF44" s="27"/>
      <c r="AG44" s="30"/>
      <c r="AH44" s="27"/>
      <c r="AI44" s="27"/>
      <c r="AJ44" s="27"/>
      <c r="AK44" s="28"/>
    </row>
    <row r="45" spans="2:37" ht="18" outlineLevel="1" x14ac:dyDescent="0.35">
      <c r="B45" s="191"/>
      <c r="C45" s="37" t="e">
        <f>VLOOKUP(B45,'1 - Dorsales clubs'!B:C,2,FALSE)</f>
        <v>#N/A</v>
      </c>
      <c r="D45" s="37" t="e">
        <f>VLOOKUP(C45,'1 - Dorsales clubs'!C:D,2,FALSE)</f>
        <v>#N/A</v>
      </c>
      <c r="E45" s="174" t="e">
        <f>VLOOKUP(B45,'1 - Dorsales clubs'!B:F,4,FALSE)</f>
        <v>#N/A</v>
      </c>
      <c r="F45" s="24" t="e">
        <f>VLOOKUP(B45,TºCrono!B:C,2,FALSE)</f>
        <v>#N/A</v>
      </c>
      <c r="G45" s="25"/>
      <c r="H45" s="26" t="e">
        <f t="shared" si="6"/>
        <v>#N/A</v>
      </c>
      <c r="I45" s="27"/>
      <c r="J45" s="27" t="e">
        <f t="shared" si="7"/>
        <v>#N/A</v>
      </c>
      <c r="K45" s="27"/>
      <c r="L45" s="27"/>
      <c r="M45" s="1" t="e">
        <f t="shared" si="8"/>
        <v>#N/A</v>
      </c>
      <c r="N45" s="1" t="e">
        <f t="shared" si="9"/>
        <v>#N/A</v>
      </c>
      <c r="O45" s="7" t="e">
        <f t="shared" si="10"/>
        <v>#N/A</v>
      </c>
      <c r="P45" s="7"/>
      <c r="Q45" s="7" t="e">
        <f>IF(N45&lt;VLOOKUP(E45,'Horario salida'!$C$3:$E$41,3,FALSE),M45-1,M45)</f>
        <v>#N/A</v>
      </c>
      <c r="R45" s="7" t="e">
        <f>IF(N45&lt;VLOOKUP(E45,'Horario salida'!$C$3:$E$41,3,FALSE),N45+60,N45)</f>
        <v>#N/A</v>
      </c>
      <c r="S45" s="7" t="e">
        <f>IF(O45&lt;VLOOKUP(E45,'Horario salida'!$C$3:$F$41,4,FALSE),R45-1,R45)</f>
        <v>#N/A</v>
      </c>
      <c r="T45" s="7" t="e">
        <f>IF(O45&lt;VLOOKUP(E45,'Horario salida'!$C$3:$F$41,4,FALSE),O45+100,O45)</f>
        <v>#N/A</v>
      </c>
      <c r="U45" s="7"/>
      <c r="V45" s="7"/>
      <c r="W45" s="7"/>
      <c r="X45" s="8" t="e">
        <f>Q45-VLOOKUP(E45,'Horario salida'!$C$3:$D$41,2,FALSE)</f>
        <v>#N/A</v>
      </c>
      <c r="Y45" s="8" t="e">
        <f>S45-VLOOKUP(E45,'Horario salida'!$C$3:$E$41,3,FALSE)</f>
        <v>#N/A</v>
      </c>
      <c r="Z45" s="8" t="e">
        <f>T45-VLOOKUP(E45,'Horario salida'!$C$3:$F$41,4,FALSE)</f>
        <v>#N/A</v>
      </c>
      <c r="AB45" s="8" t="e">
        <f t="shared" si="11"/>
        <v>#N/A</v>
      </c>
      <c r="AC45" s="8" t="e">
        <f t="shared" si="12"/>
        <v>#N/A</v>
      </c>
      <c r="AD45" s="8" t="e">
        <f t="shared" si="13"/>
        <v>#N/A</v>
      </c>
      <c r="AF45" s="27"/>
      <c r="AG45" s="30"/>
      <c r="AH45" s="27"/>
      <c r="AI45" s="27"/>
      <c r="AJ45" s="27"/>
      <c r="AK45" s="28"/>
    </row>
    <row r="46" spans="2:37" ht="18" outlineLevel="1" x14ac:dyDescent="0.35">
      <c r="B46" s="191"/>
      <c r="C46" s="37" t="e">
        <f>VLOOKUP(B46,'1 - Dorsales clubs'!B:C,2,FALSE)</f>
        <v>#N/A</v>
      </c>
      <c r="D46" s="37" t="e">
        <f>VLOOKUP(C46,'1 - Dorsales clubs'!C:D,2,FALSE)</f>
        <v>#N/A</v>
      </c>
      <c r="E46" s="174" t="e">
        <f>VLOOKUP(B46,'1 - Dorsales clubs'!B:F,4,FALSE)</f>
        <v>#N/A</v>
      </c>
      <c r="F46" s="24" t="e">
        <f>VLOOKUP(B46,TºCrono!B:C,2,FALSE)</f>
        <v>#N/A</v>
      </c>
      <c r="G46" s="25"/>
      <c r="H46" s="26" t="e">
        <f t="shared" si="6"/>
        <v>#N/A</v>
      </c>
      <c r="I46" s="27"/>
      <c r="J46" s="27" t="e">
        <f t="shared" si="7"/>
        <v>#N/A</v>
      </c>
      <c r="K46" s="27"/>
      <c r="L46" s="27"/>
      <c r="M46" s="1" t="e">
        <f t="shared" si="8"/>
        <v>#N/A</v>
      </c>
      <c r="N46" s="1" t="e">
        <f t="shared" si="9"/>
        <v>#N/A</v>
      </c>
      <c r="O46" s="7" t="e">
        <f t="shared" si="10"/>
        <v>#N/A</v>
      </c>
      <c r="P46" s="7"/>
      <c r="Q46" s="7" t="e">
        <f>IF(N46&lt;VLOOKUP(E46,'Horario salida'!$C$3:$E$41,3,FALSE),M46-1,M46)</f>
        <v>#N/A</v>
      </c>
      <c r="R46" s="7" t="e">
        <f>IF(N46&lt;VLOOKUP(E46,'Horario salida'!$C$3:$E$41,3,FALSE),N46+60,N46)</f>
        <v>#N/A</v>
      </c>
      <c r="S46" s="7" t="e">
        <f>IF(O46&lt;VLOOKUP(E46,'Horario salida'!$C$3:$F$41,4,FALSE),R46-1,R46)</f>
        <v>#N/A</v>
      </c>
      <c r="T46" s="7" t="e">
        <f>IF(O46&lt;VLOOKUP(E46,'Horario salida'!$C$3:$F$41,4,FALSE),O46+100,O46)</f>
        <v>#N/A</v>
      </c>
      <c r="U46" s="7"/>
      <c r="V46" s="7"/>
      <c r="W46" s="7"/>
      <c r="X46" s="8" t="e">
        <f>Q46-VLOOKUP(E46,'Horario salida'!$C$3:$D$41,2,FALSE)</f>
        <v>#N/A</v>
      </c>
      <c r="Y46" s="8" t="e">
        <f>S46-VLOOKUP(E46,'Horario salida'!$C$3:$E$41,3,FALSE)</f>
        <v>#N/A</v>
      </c>
      <c r="Z46" s="8" t="e">
        <f>T46-VLOOKUP(E46,'Horario salida'!$C$3:$F$41,4,FALSE)</f>
        <v>#N/A</v>
      </c>
      <c r="AB46" s="8" t="e">
        <f t="shared" si="11"/>
        <v>#N/A</v>
      </c>
      <c r="AC46" s="8" t="e">
        <f t="shared" si="12"/>
        <v>#N/A</v>
      </c>
      <c r="AD46" s="8" t="e">
        <f t="shared" si="13"/>
        <v>#N/A</v>
      </c>
      <c r="AF46" s="27"/>
      <c r="AG46" s="30"/>
      <c r="AH46" s="27"/>
      <c r="AI46" s="27"/>
      <c r="AJ46" s="27"/>
      <c r="AK46" s="28"/>
    </row>
    <row r="47" spans="2:37" ht="18" outlineLevel="1" x14ac:dyDescent="0.35">
      <c r="B47" s="191"/>
      <c r="C47" s="37" t="e">
        <f>VLOOKUP(B47,'1 - Dorsales clubs'!B:C,2,FALSE)</f>
        <v>#N/A</v>
      </c>
      <c r="D47" s="37" t="e">
        <f>VLOOKUP(C47,'1 - Dorsales clubs'!C:D,2,FALSE)</f>
        <v>#N/A</v>
      </c>
      <c r="E47" s="174" t="e">
        <f>VLOOKUP(B47,'1 - Dorsales clubs'!B:F,4,FALSE)</f>
        <v>#N/A</v>
      </c>
      <c r="F47" s="24" t="e">
        <f>VLOOKUP(B47,TºCrono!B:C,2,FALSE)</f>
        <v>#N/A</v>
      </c>
      <c r="G47" s="25"/>
      <c r="H47" s="26" t="e">
        <f t="shared" si="6"/>
        <v>#N/A</v>
      </c>
      <c r="I47" s="27"/>
      <c r="J47" s="27" t="e">
        <f t="shared" si="7"/>
        <v>#N/A</v>
      </c>
      <c r="K47" s="27"/>
      <c r="L47" s="27"/>
      <c r="M47" s="1" t="e">
        <f t="shared" si="8"/>
        <v>#N/A</v>
      </c>
      <c r="N47" s="1" t="e">
        <f t="shared" si="9"/>
        <v>#N/A</v>
      </c>
      <c r="O47" s="7" t="e">
        <f t="shared" si="10"/>
        <v>#N/A</v>
      </c>
      <c r="P47" s="7"/>
      <c r="Q47" s="7" t="e">
        <f>IF(N47&lt;VLOOKUP(E47,'Horario salida'!$C$3:$E$41,3,FALSE),M47-1,M47)</f>
        <v>#N/A</v>
      </c>
      <c r="R47" s="7" t="e">
        <f>IF(N47&lt;VLOOKUP(E47,'Horario salida'!$C$3:$E$41,3,FALSE),N47+60,N47)</f>
        <v>#N/A</v>
      </c>
      <c r="S47" s="7" t="e">
        <f>IF(O47&lt;VLOOKUP(E47,'Horario salida'!$C$3:$F$41,4,FALSE),R47-1,R47)</f>
        <v>#N/A</v>
      </c>
      <c r="T47" s="7" t="e">
        <f>IF(O47&lt;VLOOKUP(E47,'Horario salida'!$C$3:$F$41,4,FALSE),O47+100,O47)</f>
        <v>#N/A</v>
      </c>
      <c r="U47" s="7"/>
      <c r="V47" s="7"/>
      <c r="W47" s="7"/>
      <c r="X47" s="8" t="e">
        <f>Q47-VLOOKUP(E47,'Horario salida'!$C$3:$D$41,2,FALSE)</f>
        <v>#N/A</v>
      </c>
      <c r="Y47" s="8" t="e">
        <f>S47-VLOOKUP(E47,'Horario salida'!$C$3:$E$41,3,FALSE)</f>
        <v>#N/A</v>
      </c>
      <c r="Z47" s="8" t="e">
        <f>T47-VLOOKUP(E47,'Horario salida'!$C$3:$F$41,4,FALSE)</f>
        <v>#N/A</v>
      </c>
      <c r="AB47" s="8" t="e">
        <f t="shared" si="11"/>
        <v>#N/A</v>
      </c>
      <c r="AC47" s="8" t="e">
        <f t="shared" si="12"/>
        <v>#N/A</v>
      </c>
      <c r="AD47" s="8" t="e">
        <f t="shared" si="13"/>
        <v>#N/A</v>
      </c>
      <c r="AF47" s="27"/>
      <c r="AG47" s="30"/>
      <c r="AH47" s="27"/>
      <c r="AI47" s="27"/>
      <c r="AJ47" s="27"/>
      <c r="AK47" s="28"/>
    </row>
    <row r="48" spans="2:37" ht="18" outlineLevel="1" x14ac:dyDescent="0.35">
      <c r="B48" s="191"/>
      <c r="C48" s="37" t="e">
        <f>VLOOKUP(B48,'1 - Dorsales clubs'!B:C,2,FALSE)</f>
        <v>#N/A</v>
      </c>
      <c r="D48" s="37" t="e">
        <f>VLOOKUP(C48,'1 - Dorsales clubs'!C:D,2,FALSE)</f>
        <v>#N/A</v>
      </c>
      <c r="E48" s="174" t="e">
        <f>VLOOKUP(B48,'1 - Dorsales clubs'!B:F,4,FALSE)</f>
        <v>#N/A</v>
      </c>
      <c r="F48" s="24" t="e">
        <f>VLOOKUP(B48,TºCrono!B:C,2,FALSE)</f>
        <v>#N/A</v>
      </c>
      <c r="G48" s="25"/>
      <c r="H48" s="26" t="e">
        <f t="shared" si="6"/>
        <v>#N/A</v>
      </c>
      <c r="I48" s="27"/>
      <c r="J48" s="27" t="e">
        <f t="shared" si="7"/>
        <v>#N/A</v>
      </c>
      <c r="K48" s="27"/>
      <c r="L48" s="27"/>
      <c r="M48" s="1" t="e">
        <f t="shared" si="8"/>
        <v>#N/A</v>
      </c>
      <c r="N48" s="1" t="e">
        <f t="shared" si="9"/>
        <v>#N/A</v>
      </c>
      <c r="O48" s="7" t="e">
        <f t="shared" si="10"/>
        <v>#N/A</v>
      </c>
      <c r="P48" s="7"/>
      <c r="Q48" s="7" t="e">
        <f>IF(N48&lt;VLOOKUP(E48,'Horario salida'!$C$3:$E$41,3,FALSE),M48-1,M48)</f>
        <v>#N/A</v>
      </c>
      <c r="R48" s="7" t="e">
        <f>IF(N48&lt;VLOOKUP(E48,'Horario salida'!$C$3:$E$41,3,FALSE),N48+60,N48)</f>
        <v>#N/A</v>
      </c>
      <c r="S48" s="7" t="e">
        <f>IF(O48&lt;VLOOKUP(E48,'Horario salida'!$C$3:$F$41,4,FALSE),R48-1,R48)</f>
        <v>#N/A</v>
      </c>
      <c r="T48" s="7" t="e">
        <f>IF(O48&lt;VLOOKUP(E48,'Horario salida'!$C$3:$F$41,4,FALSE),O48+100,O48)</f>
        <v>#N/A</v>
      </c>
      <c r="U48" s="7"/>
      <c r="V48" s="7"/>
      <c r="W48" s="7"/>
      <c r="X48" s="8" t="e">
        <f>Q48-VLOOKUP(E48,'Horario salida'!$C$3:$D$41,2,FALSE)</f>
        <v>#N/A</v>
      </c>
      <c r="Y48" s="8" t="e">
        <f>S48-VLOOKUP(E48,'Horario salida'!$C$3:$E$41,3,FALSE)</f>
        <v>#N/A</v>
      </c>
      <c r="Z48" s="8" t="e">
        <f>T48-VLOOKUP(E48,'Horario salida'!$C$3:$F$41,4,FALSE)</f>
        <v>#N/A</v>
      </c>
      <c r="AB48" s="8" t="e">
        <f t="shared" si="11"/>
        <v>#N/A</v>
      </c>
      <c r="AC48" s="8" t="e">
        <f t="shared" si="12"/>
        <v>#N/A</v>
      </c>
      <c r="AD48" s="8" t="e">
        <f t="shared" si="13"/>
        <v>#N/A</v>
      </c>
      <c r="AF48" s="27"/>
      <c r="AG48" s="30"/>
      <c r="AH48" s="27"/>
      <c r="AI48" s="27"/>
      <c r="AJ48" s="27"/>
      <c r="AK48" s="28"/>
    </row>
    <row r="49" spans="2:37" ht="18" outlineLevel="1" x14ac:dyDescent="0.35">
      <c r="B49" s="191"/>
      <c r="C49" s="37" t="e">
        <f>VLOOKUP(B49,'1 - Dorsales clubs'!B:C,2,FALSE)</f>
        <v>#N/A</v>
      </c>
      <c r="D49" s="37" t="e">
        <f>VLOOKUP(C49,'1 - Dorsales clubs'!C:D,2,FALSE)</f>
        <v>#N/A</v>
      </c>
      <c r="E49" s="174" t="e">
        <f>VLOOKUP(B49,'1 - Dorsales clubs'!B:F,4,FALSE)</f>
        <v>#N/A</v>
      </c>
      <c r="F49" s="24" t="e">
        <f>VLOOKUP(B49,TºCrono!B:C,2,FALSE)</f>
        <v>#N/A</v>
      </c>
      <c r="G49" s="25"/>
      <c r="H49" s="26" t="e">
        <f t="shared" si="6"/>
        <v>#N/A</v>
      </c>
      <c r="I49" s="27"/>
      <c r="J49" s="27" t="e">
        <f t="shared" si="7"/>
        <v>#N/A</v>
      </c>
      <c r="K49" s="27"/>
      <c r="L49" s="27"/>
      <c r="M49" s="1" t="e">
        <f t="shared" si="8"/>
        <v>#N/A</v>
      </c>
      <c r="N49" s="1" t="e">
        <f t="shared" si="9"/>
        <v>#N/A</v>
      </c>
      <c r="O49" s="7" t="e">
        <f t="shared" si="10"/>
        <v>#N/A</v>
      </c>
      <c r="P49" s="7"/>
      <c r="Q49" s="7" t="e">
        <f>IF(N49&lt;VLOOKUP(E49,'Horario salida'!$C$3:$E$41,3,FALSE),M49-1,M49)</f>
        <v>#N/A</v>
      </c>
      <c r="R49" s="7" t="e">
        <f>IF(N49&lt;VLOOKUP(E49,'Horario salida'!$C$3:$E$41,3,FALSE),N49+60,N49)</f>
        <v>#N/A</v>
      </c>
      <c r="S49" s="7" t="e">
        <f>IF(O49&lt;VLOOKUP(E49,'Horario salida'!$C$3:$F$41,4,FALSE),R49-1,R49)</f>
        <v>#N/A</v>
      </c>
      <c r="T49" s="7" t="e">
        <f>IF(O49&lt;VLOOKUP(E49,'Horario salida'!$C$3:$F$41,4,FALSE),O49+100,O49)</f>
        <v>#N/A</v>
      </c>
      <c r="U49" s="7"/>
      <c r="V49" s="7"/>
      <c r="W49" s="7"/>
      <c r="X49" s="8" t="e">
        <f>Q49-VLOOKUP(E49,'Horario salida'!$C$3:$D$41,2,FALSE)</f>
        <v>#N/A</v>
      </c>
      <c r="Y49" s="8" t="e">
        <f>S49-VLOOKUP(E49,'Horario salida'!$C$3:$E$41,3,FALSE)</f>
        <v>#N/A</v>
      </c>
      <c r="Z49" s="8" t="e">
        <f>T49-VLOOKUP(E49,'Horario salida'!$C$3:$F$41,4,FALSE)</f>
        <v>#N/A</v>
      </c>
      <c r="AB49" s="8" t="e">
        <f t="shared" si="11"/>
        <v>#N/A</v>
      </c>
      <c r="AC49" s="8" t="e">
        <f t="shared" si="12"/>
        <v>#N/A</v>
      </c>
      <c r="AD49" s="8" t="e">
        <f t="shared" si="13"/>
        <v>#N/A</v>
      </c>
      <c r="AF49" s="27"/>
      <c r="AG49" s="30"/>
      <c r="AH49" s="27"/>
      <c r="AI49" s="27"/>
      <c r="AJ49" s="27"/>
      <c r="AK49" s="28"/>
    </row>
    <row r="50" spans="2:37" ht="18" outlineLevel="1" x14ac:dyDescent="0.35">
      <c r="B50" s="191"/>
      <c r="C50" s="37" t="e">
        <f>VLOOKUP(B50,'1 - Dorsales clubs'!B:C,2,FALSE)</f>
        <v>#N/A</v>
      </c>
      <c r="D50" s="37" t="e">
        <f>VLOOKUP(C50,'1 - Dorsales clubs'!C:D,2,FALSE)</f>
        <v>#N/A</v>
      </c>
      <c r="E50" s="174" t="e">
        <f>VLOOKUP(B50,'1 - Dorsales clubs'!B:F,4,FALSE)</f>
        <v>#N/A</v>
      </c>
      <c r="F50" s="24" t="e">
        <f>VLOOKUP(B50,TºCrono!B:C,2,FALSE)</f>
        <v>#N/A</v>
      </c>
      <c r="G50" s="25"/>
      <c r="H50" s="26" t="e">
        <f t="shared" si="6"/>
        <v>#N/A</v>
      </c>
      <c r="I50" s="27"/>
      <c r="J50" s="27" t="e">
        <f t="shared" si="7"/>
        <v>#N/A</v>
      </c>
      <c r="K50" s="27"/>
      <c r="L50" s="27"/>
      <c r="M50" s="1" t="e">
        <f t="shared" si="8"/>
        <v>#N/A</v>
      </c>
      <c r="N50" s="1" t="e">
        <f t="shared" si="9"/>
        <v>#N/A</v>
      </c>
      <c r="O50" s="7" t="e">
        <f t="shared" si="10"/>
        <v>#N/A</v>
      </c>
      <c r="P50" s="7"/>
      <c r="Q50" s="7" t="e">
        <f>IF(N50&lt;VLOOKUP(E50,'Horario salida'!$C$3:$E$41,3,FALSE),M50-1,M50)</f>
        <v>#N/A</v>
      </c>
      <c r="R50" s="7" t="e">
        <f>IF(N50&lt;VLOOKUP(E50,'Horario salida'!$C$3:$E$41,3,FALSE),N50+60,N50)</f>
        <v>#N/A</v>
      </c>
      <c r="S50" s="7" t="e">
        <f>IF(O50&lt;VLOOKUP(E50,'Horario salida'!$C$3:$F$41,4,FALSE),R50-1,R50)</f>
        <v>#N/A</v>
      </c>
      <c r="T50" s="7" t="e">
        <f>IF(O50&lt;VLOOKUP(E50,'Horario salida'!$C$3:$F$41,4,FALSE),O50+100,O50)</f>
        <v>#N/A</v>
      </c>
      <c r="U50" s="7"/>
      <c r="V50" s="7"/>
      <c r="W50" s="7"/>
      <c r="X50" s="8" t="e">
        <f>Q50-VLOOKUP(E50,'Horario salida'!$C$3:$D$41,2,FALSE)</f>
        <v>#N/A</v>
      </c>
      <c r="Y50" s="8" t="e">
        <f>S50-VLOOKUP(E50,'Horario salida'!$C$3:$E$41,3,FALSE)</f>
        <v>#N/A</v>
      </c>
      <c r="Z50" s="8" t="e">
        <f>T50-VLOOKUP(E50,'Horario salida'!$C$3:$F$41,4,FALSE)</f>
        <v>#N/A</v>
      </c>
      <c r="AB50" s="8" t="e">
        <f t="shared" si="11"/>
        <v>#N/A</v>
      </c>
      <c r="AC50" s="8" t="e">
        <f t="shared" si="12"/>
        <v>#N/A</v>
      </c>
      <c r="AD50" s="8" t="e">
        <f t="shared" si="13"/>
        <v>#N/A</v>
      </c>
      <c r="AF50" s="27"/>
      <c r="AG50" s="30"/>
      <c r="AH50" s="27"/>
      <c r="AI50" s="27"/>
      <c r="AJ50" s="27"/>
      <c r="AK50" s="28"/>
    </row>
    <row r="51" spans="2:37" ht="18" outlineLevel="1" x14ac:dyDescent="0.35">
      <c r="B51" s="191"/>
      <c r="C51" s="37" t="e">
        <f>VLOOKUP(B51,'1 - Dorsales clubs'!B:C,2,FALSE)</f>
        <v>#N/A</v>
      </c>
      <c r="D51" s="37" t="e">
        <f>VLOOKUP(C51,'1 - Dorsales clubs'!C:D,2,FALSE)</f>
        <v>#N/A</v>
      </c>
      <c r="E51" s="174" t="e">
        <f>VLOOKUP(B51,'1 - Dorsales clubs'!B:F,4,FALSE)</f>
        <v>#N/A</v>
      </c>
      <c r="F51" s="24" t="e">
        <f>VLOOKUP(B51,TºCrono!B:C,2,FALSE)</f>
        <v>#N/A</v>
      </c>
      <c r="G51" s="25"/>
      <c r="H51" s="26" t="e">
        <f t="shared" si="6"/>
        <v>#N/A</v>
      </c>
      <c r="I51" s="27"/>
      <c r="J51" s="27" t="e">
        <f t="shared" si="7"/>
        <v>#N/A</v>
      </c>
      <c r="K51" s="27"/>
      <c r="L51" s="27"/>
      <c r="M51" s="1" t="e">
        <f t="shared" si="8"/>
        <v>#N/A</v>
      </c>
      <c r="N51" s="1" t="e">
        <f t="shared" si="9"/>
        <v>#N/A</v>
      </c>
      <c r="O51" s="7" t="e">
        <f t="shared" si="10"/>
        <v>#N/A</v>
      </c>
      <c r="P51" s="7"/>
      <c r="Q51" s="7" t="e">
        <f>IF(N51&lt;VLOOKUP(E51,'Horario salida'!$C$3:$E$41,3,FALSE),M51-1,M51)</f>
        <v>#N/A</v>
      </c>
      <c r="R51" s="7" t="e">
        <f>IF(N51&lt;VLOOKUP(E51,'Horario salida'!$C$3:$E$41,3,FALSE),N51+60,N51)</f>
        <v>#N/A</v>
      </c>
      <c r="S51" s="7" t="e">
        <f>IF(O51&lt;VLOOKUP(E51,'Horario salida'!$C$3:$F$41,4,FALSE),R51-1,R51)</f>
        <v>#N/A</v>
      </c>
      <c r="T51" s="7" t="e">
        <f>IF(O51&lt;VLOOKUP(E51,'Horario salida'!$C$3:$F$41,4,FALSE),O51+100,O51)</f>
        <v>#N/A</v>
      </c>
      <c r="U51" s="7"/>
      <c r="V51" s="7"/>
      <c r="W51" s="7"/>
      <c r="X51" s="8" t="e">
        <f>Q51-VLOOKUP(E51,'Horario salida'!$C$3:$D$41,2,FALSE)</f>
        <v>#N/A</v>
      </c>
      <c r="Y51" s="8" t="e">
        <f>S51-VLOOKUP(E51,'Horario salida'!$C$3:$E$41,3,FALSE)</f>
        <v>#N/A</v>
      </c>
      <c r="Z51" s="8" t="e">
        <f>T51-VLOOKUP(E51,'Horario salida'!$C$3:$F$41,4,FALSE)</f>
        <v>#N/A</v>
      </c>
      <c r="AB51" s="8" t="e">
        <f t="shared" si="11"/>
        <v>#N/A</v>
      </c>
      <c r="AC51" s="8" t="e">
        <f t="shared" si="12"/>
        <v>#N/A</v>
      </c>
      <c r="AD51" s="8" t="e">
        <f t="shared" si="13"/>
        <v>#N/A</v>
      </c>
      <c r="AF51" s="27"/>
      <c r="AG51" s="30"/>
      <c r="AH51" s="27"/>
      <c r="AI51" s="27"/>
      <c r="AJ51" s="27"/>
      <c r="AK51" s="28"/>
    </row>
    <row r="52" spans="2:37" ht="18" outlineLevel="1" x14ac:dyDescent="0.35">
      <c r="B52" s="191"/>
      <c r="C52" s="37" t="e">
        <f>VLOOKUP(B52,'1 - Dorsales clubs'!B:C,2,FALSE)</f>
        <v>#N/A</v>
      </c>
      <c r="D52" s="37" t="e">
        <f>VLOOKUP(C52,'1 - Dorsales clubs'!C:D,2,FALSE)</f>
        <v>#N/A</v>
      </c>
      <c r="E52" s="174" t="e">
        <f>VLOOKUP(B52,'1 - Dorsales clubs'!B:F,4,FALSE)</f>
        <v>#N/A</v>
      </c>
      <c r="F52" s="24" t="e">
        <f>VLOOKUP(B52,TºCrono!B:C,2,FALSE)</f>
        <v>#N/A</v>
      </c>
      <c r="G52" s="25"/>
      <c r="H52" s="26" t="e">
        <f t="shared" si="6"/>
        <v>#N/A</v>
      </c>
      <c r="I52" s="27"/>
      <c r="J52" s="27" t="e">
        <f t="shared" si="7"/>
        <v>#N/A</v>
      </c>
      <c r="K52" s="27"/>
      <c r="L52" s="27"/>
      <c r="M52" s="1" t="e">
        <f t="shared" si="8"/>
        <v>#N/A</v>
      </c>
      <c r="N52" s="1" t="e">
        <f t="shared" si="9"/>
        <v>#N/A</v>
      </c>
      <c r="O52" s="7" t="e">
        <f t="shared" si="10"/>
        <v>#N/A</v>
      </c>
      <c r="P52" s="7"/>
      <c r="Q52" s="7" t="e">
        <f>IF(N52&lt;VLOOKUP(E52,'Horario salida'!$C$3:$E$41,3,FALSE),M52-1,M52)</f>
        <v>#N/A</v>
      </c>
      <c r="R52" s="7" t="e">
        <f>IF(N52&lt;VLOOKUP(E52,'Horario salida'!$C$3:$E$41,3,FALSE),N52+60,N52)</f>
        <v>#N/A</v>
      </c>
      <c r="S52" s="7" t="e">
        <f>IF(O52&lt;VLOOKUP(E52,'Horario salida'!$C$3:$F$41,4,FALSE),R52-1,R52)</f>
        <v>#N/A</v>
      </c>
      <c r="T52" s="7" t="e">
        <f>IF(O52&lt;VLOOKUP(E52,'Horario salida'!$C$3:$F$41,4,FALSE),O52+100,O52)</f>
        <v>#N/A</v>
      </c>
      <c r="U52" s="7"/>
      <c r="V52" s="7"/>
      <c r="W52" s="7"/>
      <c r="X52" s="8" t="e">
        <f>Q52-VLOOKUP(E52,'Horario salida'!$C$3:$D$41,2,FALSE)</f>
        <v>#N/A</v>
      </c>
      <c r="Y52" s="8" t="e">
        <f>S52-VLOOKUP(E52,'Horario salida'!$C$3:$E$41,3,FALSE)</f>
        <v>#N/A</v>
      </c>
      <c r="Z52" s="8" t="e">
        <f>T52-VLOOKUP(E52,'Horario salida'!$C$3:$F$41,4,FALSE)</f>
        <v>#N/A</v>
      </c>
      <c r="AB52" s="8" t="e">
        <f t="shared" si="11"/>
        <v>#N/A</v>
      </c>
      <c r="AC52" s="8" t="e">
        <f t="shared" si="12"/>
        <v>#N/A</v>
      </c>
      <c r="AD52" s="8" t="e">
        <f t="shared" si="13"/>
        <v>#N/A</v>
      </c>
      <c r="AF52" s="27"/>
      <c r="AG52" s="30"/>
      <c r="AH52" s="27"/>
      <c r="AI52" s="27"/>
      <c r="AJ52" s="27"/>
      <c r="AK52" s="28"/>
    </row>
    <row r="53" spans="2:37" ht="18" outlineLevel="1" x14ac:dyDescent="0.35">
      <c r="B53" s="191"/>
      <c r="C53" s="37" t="e">
        <f>VLOOKUP(B53,'1 - Dorsales clubs'!B:C,2,FALSE)</f>
        <v>#N/A</v>
      </c>
      <c r="D53" s="37" t="e">
        <f>VLOOKUP(C53,'1 - Dorsales clubs'!C:D,2,FALSE)</f>
        <v>#N/A</v>
      </c>
      <c r="E53" s="174" t="e">
        <f>VLOOKUP(B53,'1 - Dorsales clubs'!B:F,4,FALSE)</f>
        <v>#N/A</v>
      </c>
      <c r="F53" s="24" t="e">
        <f>VLOOKUP(B53,TºCrono!B:C,2,FALSE)</f>
        <v>#N/A</v>
      </c>
      <c r="G53" s="25"/>
      <c r="H53" s="26" t="e">
        <f t="shared" si="6"/>
        <v>#N/A</v>
      </c>
      <c r="I53" s="27"/>
      <c r="J53" s="27" t="e">
        <f t="shared" si="7"/>
        <v>#N/A</v>
      </c>
      <c r="K53" s="27"/>
      <c r="L53" s="27"/>
      <c r="M53" s="1" t="e">
        <f t="shared" si="8"/>
        <v>#N/A</v>
      </c>
      <c r="N53" s="1" t="e">
        <f t="shared" si="9"/>
        <v>#N/A</v>
      </c>
      <c r="O53" s="7" t="e">
        <f t="shared" si="10"/>
        <v>#N/A</v>
      </c>
      <c r="P53" s="7"/>
      <c r="Q53" s="7" t="e">
        <f>IF(N53&lt;VLOOKUP(E53,'Horario salida'!$C$3:$E$41,3,FALSE),M53-1,M53)</f>
        <v>#N/A</v>
      </c>
      <c r="R53" s="7" t="e">
        <f>IF(N53&lt;VLOOKUP(E53,'Horario salida'!$C$3:$E$41,3,FALSE),N53+60,N53)</f>
        <v>#N/A</v>
      </c>
      <c r="S53" s="7" t="e">
        <f>IF(O53&lt;VLOOKUP(E53,'Horario salida'!$C$3:$F$41,4,FALSE),R53-1,R53)</f>
        <v>#N/A</v>
      </c>
      <c r="T53" s="7" t="e">
        <f>IF(O53&lt;VLOOKUP(E53,'Horario salida'!$C$3:$F$41,4,FALSE),O53+100,O53)</f>
        <v>#N/A</v>
      </c>
      <c r="U53" s="7"/>
      <c r="V53" s="7"/>
      <c r="W53" s="7"/>
      <c r="X53" s="8" t="e">
        <f>Q53-VLOOKUP(E53,'Horario salida'!$C$3:$D$41,2,FALSE)</f>
        <v>#N/A</v>
      </c>
      <c r="Y53" s="8" t="e">
        <f>S53-VLOOKUP(E53,'Horario salida'!$C$3:$E$41,3,FALSE)</f>
        <v>#N/A</v>
      </c>
      <c r="Z53" s="8" t="e">
        <f>T53-VLOOKUP(E53,'Horario salida'!$C$3:$F$41,4,FALSE)</f>
        <v>#N/A</v>
      </c>
      <c r="AB53" s="8" t="e">
        <f t="shared" si="11"/>
        <v>#N/A</v>
      </c>
      <c r="AC53" s="8" t="e">
        <f t="shared" si="12"/>
        <v>#N/A</v>
      </c>
      <c r="AD53" s="8" t="e">
        <f t="shared" si="13"/>
        <v>#N/A</v>
      </c>
      <c r="AF53" s="27"/>
      <c r="AG53" s="30"/>
      <c r="AH53" s="27"/>
      <c r="AI53" s="27"/>
      <c r="AJ53" s="27"/>
      <c r="AK53" s="28"/>
    </row>
    <row r="54" spans="2:37" ht="18" outlineLevel="1" x14ac:dyDescent="0.35">
      <c r="B54" s="191"/>
      <c r="C54" s="37" t="e">
        <f>VLOOKUP(B54,'1 - Dorsales clubs'!B:C,2,FALSE)</f>
        <v>#N/A</v>
      </c>
      <c r="D54" s="37" t="e">
        <f>VLOOKUP(C54,'1 - Dorsales clubs'!C:D,2,FALSE)</f>
        <v>#N/A</v>
      </c>
      <c r="E54" s="174" t="e">
        <f>VLOOKUP(B54,'1 - Dorsales clubs'!B:F,4,FALSE)</f>
        <v>#N/A</v>
      </c>
      <c r="F54" s="24" t="e">
        <f>VLOOKUP(B54,TºCrono!B:C,2,FALSE)</f>
        <v>#N/A</v>
      </c>
      <c r="G54" s="25"/>
      <c r="H54" s="26" t="e">
        <f t="shared" si="6"/>
        <v>#N/A</v>
      </c>
      <c r="I54" s="27"/>
      <c r="J54" s="27" t="e">
        <f t="shared" si="7"/>
        <v>#N/A</v>
      </c>
      <c r="K54" s="27"/>
      <c r="L54" s="27"/>
      <c r="M54" s="1" t="e">
        <f t="shared" si="8"/>
        <v>#N/A</v>
      </c>
      <c r="N54" s="1" t="e">
        <f t="shared" si="9"/>
        <v>#N/A</v>
      </c>
      <c r="O54" s="7" t="e">
        <f t="shared" si="10"/>
        <v>#N/A</v>
      </c>
      <c r="P54" s="7"/>
      <c r="Q54" s="7" t="e">
        <f>IF(N54&lt;VLOOKUP(E54,'Horario salida'!$C$3:$E$41,3,FALSE),M54-1,M54)</f>
        <v>#N/A</v>
      </c>
      <c r="R54" s="7" t="e">
        <f>IF(N54&lt;VLOOKUP(E54,'Horario salida'!$C$3:$E$41,3,FALSE),N54+60,N54)</f>
        <v>#N/A</v>
      </c>
      <c r="S54" s="7" t="e">
        <f>IF(O54&lt;VLOOKUP(E54,'Horario salida'!$C$3:$F$41,4,FALSE),R54-1,R54)</f>
        <v>#N/A</v>
      </c>
      <c r="T54" s="7" t="e">
        <f>IF(O54&lt;VLOOKUP(E54,'Horario salida'!$C$3:$F$41,4,FALSE),O54+100,O54)</f>
        <v>#N/A</v>
      </c>
      <c r="U54" s="7"/>
      <c r="V54" s="7"/>
      <c r="W54" s="7"/>
      <c r="X54" s="8" t="e">
        <f>Q54-VLOOKUP(E54,'Horario salida'!$C$3:$D$41,2,FALSE)</f>
        <v>#N/A</v>
      </c>
      <c r="Y54" s="8" t="e">
        <f>S54-VLOOKUP(E54,'Horario salida'!$C$3:$E$41,3,FALSE)</f>
        <v>#N/A</v>
      </c>
      <c r="Z54" s="8" t="e">
        <f>T54-VLOOKUP(E54,'Horario salida'!$C$3:$F$41,4,FALSE)</f>
        <v>#N/A</v>
      </c>
      <c r="AB54" s="8" t="e">
        <f t="shared" si="11"/>
        <v>#N/A</v>
      </c>
      <c r="AC54" s="8" t="e">
        <f t="shared" si="12"/>
        <v>#N/A</v>
      </c>
      <c r="AD54" s="8" t="e">
        <f t="shared" si="13"/>
        <v>#N/A</v>
      </c>
      <c r="AF54" s="27"/>
      <c r="AG54" s="30"/>
      <c r="AH54" s="27"/>
      <c r="AI54" s="27"/>
      <c r="AJ54" s="27"/>
      <c r="AK54" s="28"/>
    </row>
    <row r="55" spans="2:37" ht="18" outlineLevel="1" x14ac:dyDescent="0.35">
      <c r="B55" s="191"/>
      <c r="C55" s="37" t="e">
        <f>VLOOKUP(B55,'1 - Dorsales clubs'!B:C,2,FALSE)</f>
        <v>#N/A</v>
      </c>
      <c r="D55" s="37" t="e">
        <f>VLOOKUP(C55,'1 - Dorsales clubs'!C:D,2,FALSE)</f>
        <v>#N/A</v>
      </c>
      <c r="E55" s="174" t="e">
        <f>VLOOKUP(B55,'1 - Dorsales clubs'!B:F,4,FALSE)</f>
        <v>#N/A</v>
      </c>
      <c r="F55" s="24" t="e">
        <f>VLOOKUP(B55,TºCrono!B:C,2,FALSE)</f>
        <v>#N/A</v>
      </c>
      <c r="G55" s="25"/>
      <c r="H55" s="26" t="e">
        <f t="shared" si="6"/>
        <v>#N/A</v>
      </c>
      <c r="I55" s="27"/>
      <c r="J55" s="27" t="e">
        <f t="shared" si="7"/>
        <v>#N/A</v>
      </c>
      <c r="K55" s="27"/>
      <c r="L55" s="27"/>
      <c r="M55" s="1" t="e">
        <f t="shared" si="8"/>
        <v>#N/A</v>
      </c>
      <c r="N55" s="1" t="e">
        <f t="shared" si="9"/>
        <v>#N/A</v>
      </c>
      <c r="O55" s="7" t="e">
        <f t="shared" si="10"/>
        <v>#N/A</v>
      </c>
      <c r="P55" s="7"/>
      <c r="Q55" s="7" t="e">
        <f>IF(N55&lt;VLOOKUP(E55,'Horario salida'!$C$3:$E$41,3,FALSE),M55-1,M55)</f>
        <v>#N/A</v>
      </c>
      <c r="R55" s="7" t="e">
        <f>IF(N55&lt;VLOOKUP(E55,'Horario salida'!$C$3:$E$41,3,FALSE),N55+60,N55)</f>
        <v>#N/A</v>
      </c>
      <c r="S55" s="7" t="e">
        <f>IF(O55&lt;VLOOKUP(E55,'Horario salida'!$C$3:$F$41,4,FALSE),R55-1,R55)</f>
        <v>#N/A</v>
      </c>
      <c r="T55" s="7" t="e">
        <f>IF(O55&lt;VLOOKUP(E55,'Horario salida'!$C$3:$F$41,4,FALSE),O55+100,O55)</f>
        <v>#N/A</v>
      </c>
      <c r="U55" s="7"/>
      <c r="V55" s="7"/>
      <c r="W55" s="7"/>
      <c r="X55" s="8" t="e">
        <f>Q55-VLOOKUP(E55,'Horario salida'!$C$3:$D$41,2,FALSE)</f>
        <v>#N/A</v>
      </c>
      <c r="Y55" s="8" t="e">
        <f>S55-VLOOKUP(E55,'Horario salida'!$C$3:$E$41,3,FALSE)</f>
        <v>#N/A</v>
      </c>
      <c r="Z55" s="8" t="e">
        <f>T55-VLOOKUP(E55,'Horario salida'!$C$3:$F$41,4,FALSE)</f>
        <v>#N/A</v>
      </c>
      <c r="AB55" s="8" t="e">
        <f t="shared" si="11"/>
        <v>#N/A</v>
      </c>
      <c r="AC55" s="8" t="e">
        <f t="shared" si="12"/>
        <v>#N/A</v>
      </c>
      <c r="AD55" s="8" t="e">
        <f t="shared" si="13"/>
        <v>#N/A</v>
      </c>
      <c r="AF55" s="27"/>
      <c r="AG55" s="30"/>
      <c r="AH55" s="27"/>
      <c r="AI55" s="27"/>
      <c r="AJ55" s="27"/>
      <c r="AK55" s="28"/>
    </row>
    <row r="56" spans="2:37" ht="18" outlineLevel="1" x14ac:dyDescent="0.35">
      <c r="B56" s="191"/>
      <c r="C56" s="37" t="e">
        <f>VLOOKUP(B56,'1 - Dorsales clubs'!B:C,2,FALSE)</f>
        <v>#N/A</v>
      </c>
      <c r="D56" s="37" t="e">
        <f>VLOOKUP(C56,'1 - Dorsales clubs'!C:D,2,FALSE)</f>
        <v>#N/A</v>
      </c>
      <c r="E56" s="174" t="e">
        <f>VLOOKUP(B56,'1 - Dorsales clubs'!B:F,4,FALSE)</f>
        <v>#N/A</v>
      </c>
      <c r="F56" s="24" t="e">
        <f>VLOOKUP(B56,TºCrono!B:C,2,FALSE)</f>
        <v>#N/A</v>
      </c>
      <c r="G56" s="25"/>
      <c r="H56" s="26" t="e">
        <f t="shared" si="6"/>
        <v>#N/A</v>
      </c>
      <c r="I56" s="27"/>
      <c r="J56" s="27" t="e">
        <f t="shared" si="7"/>
        <v>#N/A</v>
      </c>
      <c r="K56" s="27"/>
      <c r="L56" s="27"/>
      <c r="M56" s="1" t="e">
        <f t="shared" si="8"/>
        <v>#N/A</v>
      </c>
      <c r="N56" s="1" t="e">
        <f t="shared" si="9"/>
        <v>#N/A</v>
      </c>
      <c r="O56" s="7" t="e">
        <f t="shared" si="10"/>
        <v>#N/A</v>
      </c>
      <c r="P56" s="7"/>
      <c r="Q56" s="7" t="e">
        <f>IF(N56&lt;VLOOKUP(E56,'Horario salida'!$C$3:$E$41,3,FALSE),M56-1,M56)</f>
        <v>#N/A</v>
      </c>
      <c r="R56" s="7" t="e">
        <f>IF(N56&lt;VLOOKUP(E56,'Horario salida'!$C$3:$E$41,3,FALSE),N56+60,N56)</f>
        <v>#N/A</v>
      </c>
      <c r="S56" s="7" t="e">
        <f>IF(O56&lt;VLOOKUP(E56,'Horario salida'!$C$3:$F$41,4,FALSE),R56-1,R56)</f>
        <v>#N/A</v>
      </c>
      <c r="T56" s="7" t="e">
        <f>IF(O56&lt;VLOOKUP(E56,'Horario salida'!$C$3:$F$41,4,FALSE),O56+100,O56)</f>
        <v>#N/A</v>
      </c>
      <c r="U56" s="7"/>
      <c r="V56" s="7"/>
      <c r="W56" s="7"/>
      <c r="X56" s="8" t="e">
        <f>Q56-VLOOKUP(E56,'Horario salida'!$C$3:$D$41,2,FALSE)</f>
        <v>#N/A</v>
      </c>
      <c r="Y56" s="8" t="e">
        <f>S56-VLOOKUP(E56,'Horario salida'!$C$3:$E$41,3,FALSE)</f>
        <v>#N/A</v>
      </c>
      <c r="Z56" s="8" t="e">
        <f>T56-VLOOKUP(E56,'Horario salida'!$C$3:$F$41,4,FALSE)</f>
        <v>#N/A</v>
      </c>
      <c r="AB56" s="8" t="e">
        <f t="shared" si="11"/>
        <v>#N/A</v>
      </c>
      <c r="AC56" s="8" t="e">
        <f t="shared" si="12"/>
        <v>#N/A</v>
      </c>
      <c r="AD56" s="8" t="e">
        <f t="shared" si="13"/>
        <v>#N/A</v>
      </c>
      <c r="AF56" s="27"/>
      <c r="AG56" s="30"/>
      <c r="AH56" s="27"/>
      <c r="AI56" s="27"/>
      <c r="AJ56" s="27"/>
      <c r="AK56" s="28"/>
    </row>
    <row r="57" spans="2:37" ht="18" outlineLevel="1" x14ac:dyDescent="0.35">
      <c r="B57" s="191"/>
      <c r="C57" s="37" t="e">
        <f>VLOOKUP(B57,'1 - Dorsales clubs'!B:C,2,FALSE)</f>
        <v>#N/A</v>
      </c>
      <c r="D57" s="37" t="e">
        <f>VLOOKUP(C57,'1 - Dorsales clubs'!C:D,2,FALSE)</f>
        <v>#N/A</v>
      </c>
      <c r="E57" s="174" t="e">
        <f>VLOOKUP(B57,'1 - Dorsales clubs'!B:F,4,FALSE)</f>
        <v>#N/A</v>
      </c>
      <c r="F57" s="24" t="e">
        <f>VLOOKUP(B57,TºCrono!B:C,2,FALSE)</f>
        <v>#N/A</v>
      </c>
      <c r="G57" s="25"/>
      <c r="H57" s="26" t="e">
        <f t="shared" si="6"/>
        <v>#N/A</v>
      </c>
      <c r="I57" s="27"/>
      <c r="J57" s="27" t="e">
        <f t="shared" si="7"/>
        <v>#N/A</v>
      </c>
      <c r="K57" s="27"/>
      <c r="L57" s="27"/>
      <c r="M57" s="1" t="e">
        <f t="shared" si="8"/>
        <v>#N/A</v>
      </c>
      <c r="N57" s="1" t="e">
        <f t="shared" si="9"/>
        <v>#N/A</v>
      </c>
      <c r="O57" s="7" t="e">
        <f t="shared" si="10"/>
        <v>#N/A</v>
      </c>
      <c r="P57" s="7"/>
      <c r="Q57" s="7" t="e">
        <f>IF(N57&lt;VLOOKUP(E57,'Horario salida'!$C$3:$E$41,3,FALSE),M57-1,M57)</f>
        <v>#N/A</v>
      </c>
      <c r="R57" s="7" t="e">
        <f>IF(N57&lt;VLOOKUP(E57,'Horario salida'!$C$3:$E$41,3,FALSE),N57+60,N57)</f>
        <v>#N/A</v>
      </c>
      <c r="S57" s="7" t="e">
        <f>IF(O57&lt;VLOOKUP(E57,'Horario salida'!$C$3:$F$41,4,FALSE),R57-1,R57)</f>
        <v>#N/A</v>
      </c>
      <c r="T57" s="7" t="e">
        <f>IF(O57&lt;VLOOKUP(E57,'Horario salida'!$C$3:$F$41,4,FALSE),O57+100,O57)</f>
        <v>#N/A</v>
      </c>
      <c r="U57" s="7"/>
      <c r="V57" s="7"/>
      <c r="W57" s="7"/>
      <c r="X57" s="8" t="e">
        <f>Q57-VLOOKUP(E57,'Horario salida'!$C$3:$D$41,2,FALSE)</f>
        <v>#N/A</v>
      </c>
      <c r="Y57" s="8" t="e">
        <f>S57-VLOOKUP(E57,'Horario salida'!$C$3:$E$41,3,FALSE)</f>
        <v>#N/A</v>
      </c>
      <c r="Z57" s="8" t="e">
        <f>T57-VLOOKUP(E57,'Horario salida'!$C$3:$F$41,4,FALSE)</f>
        <v>#N/A</v>
      </c>
      <c r="AB57" s="8" t="e">
        <f t="shared" si="11"/>
        <v>#N/A</v>
      </c>
      <c r="AC57" s="8" t="e">
        <f t="shared" si="12"/>
        <v>#N/A</v>
      </c>
      <c r="AD57" s="8" t="e">
        <f t="shared" si="13"/>
        <v>#N/A</v>
      </c>
      <c r="AF57" s="27"/>
      <c r="AG57" s="30"/>
      <c r="AH57" s="27"/>
      <c r="AI57" s="27"/>
      <c r="AJ57" s="27"/>
      <c r="AK57" s="28"/>
    </row>
    <row r="58" spans="2:37" ht="18" x14ac:dyDescent="0.35">
      <c r="B58" s="191"/>
      <c r="C58" s="37" t="e">
        <f>VLOOKUP(B58,'1 - Dorsales clubs'!B:C,2,FALSE)</f>
        <v>#N/A</v>
      </c>
      <c r="D58" s="37" t="e">
        <f>VLOOKUP(C58,'1 - Dorsales clubs'!C:D,2,FALSE)</f>
        <v>#N/A</v>
      </c>
      <c r="E58" s="174" t="e">
        <f>VLOOKUP(B58,'1 - Dorsales clubs'!B:F,4,FALSE)</f>
        <v>#N/A</v>
      </c>
      <c r="F58" s="24" t="e">
        <f>VLOOKUP(B58,TºCrono!B:C,2,FALSE)</f>
        <v>#N/A</v>
      </c>
      <c r="G58" s="25"/>
      <c r="H58" s="26" t="e">
        <f t="shared" si="6"/>
        <v>#N/A</v>
      </c>
      <c r="I58" s="27"/>
      <c r="J58" s="27" t="e">
        <f t="shared" si="7"/>
        <v>#N/A</v>
      </c>
      <c r="K58" s="27"/>
      <c r="L58" s="27"/>
      <c r="M58" s="1" t="e">
        <f t="shared" si="8"/>
        <v>#N/A</v>
      </c>
      <c r="N58" s="1" t="e">
        <f t="shared" si="9"/>
        <v>#N/A</v>
      </c>
      <c r="O58" s="7" t="e">
        <f t="shared" si="10"/>
        <v>#N/A</v>
      </c>
      <c r="P58" s="7"/>
      <c r="Q58" s="7" t="e">
        <f>IF(N58&lt;VLOOKUP(E58,'Horario salida'!$C$3:$E$41,3,FALSE),M58-1,M58)</f>
        <v>#N/A</v>
      </c>
      <c r="R58" s="7" t="e">
        <f>IF(N58&lt;VLOOKUP(E58,'Horario salida'!$C$3:$E$41,3,FALSE),N58+60,N58)</f>
        <v>#N/A</v>
      </c>
      <c r="S58" s="7" t="e">
        <f>IF(O58&lt;VLOOKUP(E58,'Horario salida'!$C$3:$F$41,4,FALSE),R58-1,R58)</f>
        <v>#N/A</v>
      </c>
      <c r="T58" s="7" t="e">
        <f>IF(O58&lt;VLOOKUP(E58,'Horario salida'!$C$3:$F$41,4,FALSE),O58+100,O58)</f>
        <v>#N/A</v>
      </c>
      <c r="U58" s="7"/>
      <c r="V58" s="7"/>
      <c r="W58" s="7"/>
      <c r="X58" s="8" t="e">
        <f>Q58-VLOOKUP(E58,'Horario salida'!$C$3:$D$41,2,FALSE)</f>
        <v>#N/A</v>
      </c>
      <c r="Y58" s="8" t="e">
        <f>S58-VLOOKUP(E58,'Horario salida'!$C$3:$E$41,3,FALSE)</f>
        <v>#N/A</v>
      </c>
      <c r="Z58" s="8" t="e">
        <f>T58-VLOOKUP(E58,'Horario salida'!$C$3:$F$41,4,FALSE)</f>
        <v>#N/A</v>
      </c>
      <c r="AB58" s="8" t="e">
        <f t="shared" si="11"/>
        <v>#N/A</v>
      </c>
      <c r="AC58" s="8" t="e">
        <f t="shared" si="12"/>
        <v>#N/A</v>
      </c>
      <c r="AD58" s="8" t="e">
        <f t="shared" si="13"/>
        <v>#N/A</v>
      </c>
      <c r="AF58" s="27"/>
      <c r="AG58" s="30"/>
      <c r="AH58" s="27"/>
      <c r="AI58" s="27"/>
      <c r="AJ58" s="27"/>
      <c r="AK58" s="28"/>
    </row>
    <row r="59" spans="2:37" ht="18" x14ac:dyDescent="0.35">
      <c r="B59" s="191"/>
      <c r="C59" s="37" t="e">
        <f>VLOOKUP(B59,'1 - Dorsales clubs'!B:C,2,FALSE)</f>
        <v>#N/A</v>
      </c>
      <c r="D59" s="37" t="e">
        <f>VLOOKUP(C59,'1 - Dorsales clubs'!C:D,2,FALSE)</f>
        <v>#N/A</v>
      </c>
      <c r="E59" s="174" t="e">
        <f>VLOOKUP(B59,'1 - Dorsales clubs'!B:F,4,FALSE)</f>
        <v>#N/A</v>
      </c>
      <c r="F59" s="24" t="e">
        <f>VLOOKUP(B59,TºCrono!B:C,2,FALSE)</f>
        <v>#N/A</v>
      </c>
      <c r="G59" s="25"/>
      <c r="H59" s="26" t="e">
        <f t="shared" si="6"/>
        <v>#N/A</v>
      </c>
      <c r="I59" s="27"/>
      <c r="J59" s="27" t="e">
        <f t="shared" si="7"/>
        <v>#N/A</v>
      </c>
      <c r="K59" s="27"/>
      <c r="L59" s="27"/>
      <c r="M59" s="1" t="e">
        <f t="shared" si="8"/>
        <v>#N/A</v>
      </c>
      <c r="N59" s="1" t="e">
        <f t="shared" si="9"/>
        <v>#N/A</v>
      </c>
      <c r="O59" s="7" t="e">
        <f t="shared" si="10"/>
        <v>#N/A</v>
      </c>
      <c r="P59" s="7"/>
      <c r="Q59" s="7" t="e">
        <f>IF(N59&lt;VLOOKUP(E59,'Horario salida'!$C$3:$E$41,3,FALSE),M59-1,M59)</f>
        <v>#N/A</v>
      </c>
      <c r="R59" s="7" t="e">
        <f>IF(N59&lt;VLOOKUP(E59,'Horario salida'!$C$3:$E$41,3,FALSE),N59+60,N59)</f>
        <v>#N/A</v>
      </c>
      <c r="S59" s="7" t="e">
        <f>IF(O59&lt;VLOOKUP(E59,'Horario salida'!$C$3:$F$41,4,FALSE),R59-1,R59)</f>
        <v>#N/A</v>
      </c>
      <c r="T59" s="7" t="e">
        <f>IF(O59&lt;VLOOKUP(E59,'Horario salida'!$C$3:$F$41,4,FALSE),O59+100,O59)</f>
        <v>#N/A</v>
      </c>
      <c r="U59" s="7"/>
      <c r="V59" s="7"/>
      <c r="W59" s="7"/>
      <c r="X59" s="8" t="e">
        <f>Q59-VLOOKUP(E59,'Horario salida'!$C$3:$D$41,2,FALSE)</f>
        <v>#N/A</v>
      </c>
      <c r="Y59" s="8" t="e">
        <f>S59-VLOOKUP(E59,'Horario salida'!$C$3:$E$41,3,FALSE)</f>
        <v>#N/A</v>
      </c>
      <c r="Z59" s="8" t="e">
        <f>T59-VLOOKUP(E59,'Horario salida'!$C$3:$F$41,4,FALSE)</f>
        <v>#N/A</v>
      </c>
      <c r="AB59" s="8" t="e">
        <f t="shared" si="11"/>
        <v>#N/A</v>
      </c>
      <c r="AC59" s="8" t="e">
        <f t="shared" si="12"/>
        <v>#N/A</v>
      </c>
      <c r="AD59" s="8" t="e">
        <f t="shared" si="13"/>
        <v>#N/A</v>
      </c>
      <c r="AF59" s="27"/>
      <c r="AG59" s="30"/>
      <c r="AH59" s="27"/>
      <c r="AI59" s="27"/>
      <c r="AJ59" s="27"/>
      <c r="AK59" s="28"/>
    </row>
    <row r="60" spans="2:37" ht="18" x14ac:dyDescent="0.35">
      <c r="B60" s="191"/>
      <c r="C60" s="37" t="e">
        <f>VLOOKUP(B60,'1 - Dorsales clubs'!B:C,2,FALSE)</f>
        <v>#N/A</v>
      </c>
      <c r="D60" s="37" t="e">
        <f>VLOOKUP(C60,'1 - Dorsales clubs'!C:D,2,FALSE)</f>
        <v>#N/A</v>
      </c>
      <c r="E60" s="174" t="e">
        <f>VLOOKUP(B60,'1 - Dorsales clubs'!B:F,4,FALSE)</f>
        <v>#N/A</v>
      </c>
      <c r="F60" s="24" t="e">
        <f>VLOOKUP(B60,TºCrono!B:C,2,FALSE)</f>
        <v>#N/A</v>
      </c>
      <c r="G60" s="25"/>
      <c r="H60" s="26" t="e">
        <f t="shared" si="6"/>
        <v>#N/A</v>
      </c>
      <c r="I60" s="27"/>
      <c r="J60" s="27" t="e">
        <f t="shared" si="7"/>
        <v>#N/A</v>
      </c>
      <c r="K60" s="27"/>
      <c r="L60" s="27"/>
      <c r="M60" s="1" t="e">
        <f t="shared" si="8"/>
        <v>#N/A</v>
      </c>
      <c r="N60" s="1" t="e">
        <f t="shared" si="9"/>
        <v>#N/A</v>
      </c>
      <c r="O60" s="7" t="e">
        <f t="shared" si="10"/>
        <v>#N/A</v>
      </c>
      <c r="P60" s="7"/>
      <c r="Q60" s="7" t="e">
        <f>IF(N60&lt;VLOOKUP(E60,'Horario salida'!$C$3:$E$41,3,FALSE),M60-1,M60)</f>
        <v>#N/A</v>
      </c>
      <c r="R60" s="7" t="e">
        <f>IF(N60&lt;VLOOKUP(E60,'Horario salida'!$C$3:$E$41,3,FALSE),N60+60,N60)</f>
        <v>#N/A</v>
      </c>
      <c r="S60" s="7" t="e">
        <f>IF(O60&lt;VLOOKUP(E60,'Horario salida'!$C$3:$F$41,4,FALSE),R60-1,R60)</f>
        <v>#N/A</v>
      </c>
      <c r="T60" s="7" t="e">
        <f>IF(O60&lt;VLOOKUP(E60,'Horario salida'!$C$3:$F$41,4,FALSE),O60+100,O60)</f>
        <v>#N/A</v>
      </c>
      <c r="U60" s="7"/>
      <c r="V60" s="7"/>
      <c r="W60" s="7"/>
      <c r="X60" s="8" t="e">
        <f>Q60-VLOOKUP(E60,'Horario salida'!$C$3:$D$41,2,FALSE)</f>
        <v>#N/A</v>
      </c>
      <c r="Y60" s="8" t="e">
        <f>S60-VLOOKUP(E60,'Horario salida'!$C$3:$E$41,3,FALSE)</f>
        <v>#N/A</v>
      </c>
      <c r="Z60" s="8" t="e">
        <f>T60-VLOOKUP(E60,'Horario salida'!$C$3:$F$41,4,FALSE)</f>
        <v>#N/A</v>
      </c>
      <c r="AB60" s="8" t="e">
        <f t="shared" si="11"/>
        <v>#N/A</v>
      </c>
      <c r="AC60" s="8" t="e">
        <f t="shared" si="12"/>
        <v>#N/A</v>
      </c>
      <c r="AD60" s="8" t="e">
        <f t="shared" si="13"/>
        <v>#N/A</v>
      </c>
      <c r="AF60" s="27"/>
      <c r="AG60" s="30"/>
      <c r="AH60" s="27"/>
      <c r="AI60" s="27"/>
      <c r="AJ60" s="27"/>
      <c r="AK60" s="28"/>
    </row>
    <row r="61" spans="2:37" ht="18" x14ac:dyDescent="0.35">
      <c r="B61" s="191"/>
      <c r="C61" s="37" t="e">
        <f>VLOOKUP(B61,'1 - Dorsales clubs'!B:C,2,FALSE)</f>
        <v>#N/A</v>
      </c>
      <c r="D61" s="37" t="e">
        <f>VLOOKUP(C61,'1 - Dorsales clubs'!C:D,2,FALSE)</f>
        <v>#N/A</v>
      </c>
      <c r="E61" s="174" t="e">
        <f>VLOOKUP(B61,'1 - Dorsales clubs'!B:F,4,FALSE)</f>
        <v>#N/A</v>
      </c>
      <c r="F61" s="24" t="e">
        <f>VLOOKUP(B61,TºCrono!B:C,2,FALSE)</f>
        <v>#N/A</v>
      </c>
      <c r="G61" s="25"/>
      <c r="H61" s="26" t="e">
        <f t="shared" si="6"/>
        <v>#N/A</v>
      </c>
      <c r="I61" s="27"/>
      <c r="J61" s="27" t="e">
        <f t="shared" si="7"/>
        <v>#N/A</v>
      </c>
      <c r="K61" s="27"/>
      <c r="L61" s="27"/>
      <c r="M61" s="1" t="e">
        <f t="shared" si="8"/>
        <v>#N/A</v>
      </c>
      <c r="N61" s="1" t="e">
        <f t="shared" si="9"/>
        <v>#N/A</v>
      </c>
      <c r="O61" s="7" t="e">
        <f t="shared" si="10"/>
        <v>#N/A</v>
      </c>
      <c r="P61" s="7"/>
      <c r="Q61" s="7" t="e">
        <f>IF(N61&lt;VLOOKUP(E61,'Horario salida'!$C$3:$E$41,3,FALSE),M61-1,M61)</f>
        <v>#N/A</v>
      </c>
      <c r="R61" s="7" t="e">
        <f>IF(N61&lt;VLOOKUP(E61,'Horario salida'!$C$3:$E$41,3,FALSE),N61+60,N61)</f>
        <v>#N/A</v>
      </c>
      <c r="S61" s="7" t="e">
        <f>IF(O61&lt;VLOOKUP(E61,'Horario salida'!$C$3:$F$41,4,FALSE),R61-1,R61)</f>
        <v>#N/A</v>
      </c>
      <c r="T61" s="7" t="e">
        <f>IF(O61&lt;VLOOKUP(E61,'Horario salida'!$C$3:$F$41,4,FALSE),O61+100,O61)</f>
        <v>#N/A</v>
      </c>
      <c r="U61" s="7"/>
      <c r="V61" s="7"/>
      <c r="W61" s="7"/>
      <c r="X61" s="8" t="e">
        <f>Q61-VLOOKUP(E61,'Horario salida'!$C$3:$D$41,2,FALSE)</f>
        <v>#N/A</v>
      </c>
      <c r="Y61" s="8" t="e">
        <f>S61-VLOOKUP(E61,'Horario salida'!$C$3:$E$41,3,FALSE)</f>
        <v>#N/A</v>
      </c>
      <c r="Z61" s="8" t="e">
        <f>T61-VLOOKUP(E61,'Horario salida'!$C$3:$F$41,4,FALSE)</f>
        <v>#N/A</v>
      </c>
      <c r="AB61" s="8" t="e">
        <f t="shared" si="11"/>
        <v>#N/A</v>
      </c>
      <c r="AC61" s="8" t="e">
        <f t="shared" si="12"/>
        <v>#N/A</v>
      </c>
      <c r="AD61" s="8" t="e">
        <f t="shared" si="13"/>
        <v>#N/A</v>
      </c>
      <c r="AF61" s="27"/>
      <c r="AG61" s="30"/>
      <c r="AH61" s="27"/>
      <c r="AI61" s="27"/>
      <c r="AJ61" s="27"/>
      <c r="AK61" s="28"/>
    </row>
    <row r="62" spans="2:37" ht="18" x14ac:dyDescent="0.35">
      <c r="B62" s="191"/>
      <c r="C62" s="37" t="e">
        <f>VLOOKUP(B62,'1 - Dorsales clubs'!B:C,2,FALSE)</f>
        <v>#N/A</v>
      </c>
      <c r="D62" s="37" t="e">
        <f>VLOOKUP(C62,'1 - Dorsales clubs'!C:D,2,FALSE)</f>
        <v>#N/A</v>
      </c>
      <c r="E62" s="174" t="e">
        <f>VLOOKUP(B62,'1 - Dorsales clubs'!B:F,4,FALSE)</f>
        <v>#N/A</v>
      </c>
      <c r="F62" s="24" t="e">
        <f>VLOOKUP(B62,TºCrono!B:C,2,FALSE)</f>
        <v>#N/A</v>
      </c>
      <c r="G62" s="25"/>
      <c r="H62" s="26" t="e">
        <f t="shared" si="6"/>
        <v>#N/A</v>
      </c>
      <c r="I62" s="27"/>
      <c r="J62" s="27" t="e">
        <f t="shared" si="7"/>
        <v>#N/A</v>
      </c>
      <c r="K62" s="27"/>
      <c r="L62" s="27"/>
      <c r="M62" s="1" t="e">
        <f t="shared" si="8"/>
        <v>#N/A</v>
      </c>
      <c r="N62" s="1" t="e">
        <f t="shared" si="9"/>
        <v>#N/A</v>
      </c>
      <c r="O62" s="7" t="e">
        <f t="shared" si="10"/>
        <v>#N/A</v>
      </c>
      <c r="P62" s="7"/>
      <c r="Q62" s="7" t="e">
        <f>IF(N62&lt;VLOOKUP(E62,'Horario salida'!$C$3:$E$41,3,FALSE),M62-1,M62)</f>
        <v>#N/A</v>
      </c>
      <c r="R62" s="7" t="e">
        <f>IF(N62&lt;VLOOKUP(E62,'Horario salida'!$C$3:$E$41,3,FALSE),N62+60,N62)</f>
        <v>#N/A</v>
      </c>
      <c r="S62" s="7" t="e">
        <f>IF(O62&lt;VLOOKUP(E62,'Horario salida'!$C$3:$F$41,4,FALSE),R62-1,R62)</f>
        <v>#N/A</v>
      </c>
      <c r="T62" s="7" t="e">
        <f>IF(O62&lt;VLOOKUP(E62,'Horario salida'!$C$3:$F$41,4,FALSE),O62+100,O62)</f>
        <v>#N/A</v>
      </c>
      <c r="U62" s="7"/>
      <c r="V62" s="7"/>
      <c r="W62" s="7"/>
      <c r="X62" s="8" t="e">
        <f>Q62-VLOOKUP(E62,'Horario salida'!$C$3:$D$41,2,FALSE)</f>
        <v>#N/A</v>
      </c>
      <c r="Y62" s="8" t="e">
        <f>S62-VLOOKUP(E62,'Horario salida'!$C$3:$E$41,3,FALSE)</f>
        <v>#N/A</v>
      </c>
      <c r="Z62" s="8" t="e">
        <f>T62-VLOOKUP(E62,'Horario salida'!$C$3:$F$41,4,FALSE)</f>
        <v>#N/A</v>
      </c>
      <c r="AB62" s="8" t="e">
        <f t="shared" si="11"/>
        <v>#N/A</v>
      </c>
      <c r="AC62" s="8" t="e">
        <f t="shared" si="12"/>
        <v>#N/A</v>
      </c>
      <c r="AD62" s="8" t="e">
        <f t="shared" si="13"/>
        <v>#N/A</v>
      </c>
      <c r="AF62" s="27"/>
      <c r="AG62" s="30"/>
      <c r="AH62" s="27"/>
      <c r="AI62" s="27"/>
      <c r="AJ62" s="27"/>
      <c r="AK62" s="28"/>
    </row>
    <row r="63" spans="2:37" ht="18" x14ac:dyDescent="0.35">
      <c r="B63" s="191"/>
      <c r="C63" s="37" t="e">
        <f>VLOOKUP(B63,'1 - Dorsales clubs'!B:C,2,FALSE)</f>
        <v>#N/A</v>
      </c>
      <c r="D63" s="37" t="e">
        <f>VLOOKUP(C63,'1 - Dorsales clubs'!C:D,2,FALSE)</f>
        <v>#N/A</v>
      </c>
      <c r="E63" s="174" t="e">
        <f>VLOOKUP(B63,'1 - Dorsales clubs'!B:F,4,FALSE)</f>
        <v>#N/A</v>
      </c>
      <c r="F63" s="24" t="e">
        <f>VLOOKUP(B63,TºCrono!B:C,2,FALSE)</f>
        <v>#N/A</v>
      </c>
      <c r="G63" s="25"/>
      <c r="H63" s="26" t="e">
        <f t="shared" si="6"/>
        <v>#N/A</v>
      </c>
      <c r="I63" s="27"/>
      <c r="J63" s="27" t="e">
        <f t="shared" si="7"/>
        <v>#N/A</v>
      </c>
      <c r="K63" s="27"/>
      <c r="L63" s="27"/>
      <c r="M63" s="1" t="e">
        <f t="shared" si="8"/>
        <v>#N/A</v>
      </c>
      <c r="N63" s="1" t="e">
        <f t="shared" si="9"/>
        <v>#N/A</v>
      </c>
      <c r="O63" s="7" t="e">
        <f t="shared" si="10"/>
        <v>#N/A</v>
      </c>
      <c r="P63" s="7"/>
      <c r="Q63" s="7" t="e">
        <f>IF(N63&lt;VLOOKUP(E63,'Horario salida'!$C$3:$E$41,3,FALSE),M63-1,M63)</f>
        <v>#N/A</v>
      </c>
      <c r="R63" s="7" t="e">
        <f>IF(N63&lt;VLOOKUP(E63,'Horario salida'!$C$3:$E$41,3,FALSE),N63+60,N63)</f>
        <v>#N/A</v>
      </c>
      <c r="S63" s="7" t="e">
        <f>IF(O63&lt;VLOOKUP(E63,'Horario salida'!$C$3:$F$41,4,FALSE),R63-1,R63)</f>
        <v>#N/A</v>
      </c>
      <c r="T63" s="7" t="e">
        <f>IF(O63&lt;VLOOKUP(E63,'Horario salida'!$C$3:$F$41,4,FALSE),O63+100,O63)</f>
        <v>#N/A</v>
      </c>
      <c r="U63" s="7"/>
      <c r="V63" s="7"/>
      <c r="W63" s="7"/>
      <c r="X63" s="8" t="e">
        <f>Q63-VLOOKUP(E63,'Horario salida'!$C$3:$D$41,2,FALSE)</f>
        <v>#N/A</v>
      </c>
      <c r="Y63" s="8" t="e">
        <f>S63-VLOOKUP(E63,'Horario salida'!$C$3:$E$41,3,FALSE)</f>
        <v>#N/A</v>
      </c>
      <c r="Z63" s="8" t="e">
        <f>T63-VLOOKUP(E63,'Horario salida'!$C$3:$F$41,4,FALSE)</f>
        <v>#N/A</v>
      </c>
      <c r="AB63" s="8" t="e">
        <f t="shared" si="11"/>
        <v>#N/A</v>
      </c>
      <c r="AC63" s="8" t="e">
        <f t="shared" si="12"/>
        <v>#N/A</v>
      </c>
      <c r="AD63" s="8" t="e">
        <f t="shared" si="13"/>
        <v>#N/A</v>
      </c>
      <c r="AF63" s="27"/>
      <c r="AG63" s="30"/>
      <c r="AH63" s="27"/>
      <c r="AI63" s="27"/>
      <c r="AJ63" s="27"/>
      <c r="AK63" s="28"/>
    </row>
    <row r="64" spans="2:37" ht="18" x14ac:dyDescent="0.35">
      <c r="B64" s="191"/>
      <c r="C64" s="37" t="e">
        <f>VLOOKUP(B64,'1 - Dorsales clubs'!B:C,2,FALSE)</f>
        <v>#N/A</v>
      </c>
      <c r="D64" s="37" t="e">
        <f>VLOOKUP(C64,'1 - Dorsales clubs'!C:D,2,FALSE)</f>
        <v>#N/A</v>
      </c>
      <c r="E64" s="174" t="e">
        <f>VLOOKUP(B64,'1 - Dorsales clubs'!B:F,4,FALSE)</f>
        <v>#N/A</v>
      </c>
      <c r="F64" s="24" t="e">
        <f>VLOOKUP(B64,TºCrono!B:C,2,FALSE)</f>
        <v>#N/A</v>
      </c>
      <c r="G64" s="25"/>
      <c r="H64" s="26" t="e">
        <f t="shared" si="6"/>
        <v>#N/A</v>
      </c>
      <c r="I64" s="27"/>
      <c r="J64" s="27" t="e">
        <f t="shared" si="7"/>
        <v>#N/A</v>
      </c>
      <c r="K64" s="27"/>
      <c r="L64" s="27"/>
      <c r="M64" s="1" t="e">
        <f t="shared" si="8"/>
        <v>#N/A</v>
      </c>
      <c r="N64" s="1" t="e">
        <f t="shared" si="9"/>
        <v>#N/A</v>
      </c>
      <c r="O64" s="7" t="e">
        <f t="shared" si="10"/>
        <v>#N/A</v>
      </c>
      <c r="P64" s="7"/>
      <c r="Q64" s="7" t="e">
        <f>IF(N64&lt;VLOOKUP(E64,'Horario salida'!$C$3:$E$41,3,FALSE),M64-1,M64)</f>
        <v>#N/A</v>
      </c>
      <c r="R64" s="7" t="e">
        <f>IF(N64&lt;VLOOKUP(E64,'Horario salida'!$C$3:$E$41,3,FALSE),N64+60,N64)</f>
        <v>#N/A</v>
      </c>
      <c r="S64" s="7" t="e">
        <f>IF(O64&lt;VLOOKUP(E64,'Horario salida'!$C$3:$F$41,4,FALSE),R64-1,R64)</f>
        <v>#N/A</v>
      </c>
      <c r="T64" s="7" t="e">
        <f>IF(O64&lt;VLOOKUP(E64,'Horario salida'!$C$3:$F$41,4,FALSE),O64+100,O64)</f>
        <v>#N/A</v>
      </c>
      <c r="U64" s="7"/>
      <c r="V64" s="7"/>
      <c r="W64" s="7"/>
      <c r="X64" s="8" t="e">
        <f>Q64-VLOOKUP(E64,'Horario salida'!$C$3:$D$41,2,FALSE)</f>
        <v>#N/A</v>
      </c>
      <c r="Y64" s="8" t="e">
        <f>S64-VLOOKUP(E64,'Horario salida'!$C$3:$E$41,3,FALSE)</f>
        <v>#N/A</v>
      </c>
      <c r="Z64" s="8" t="e">
        <f>T64-VLOOKUP(E64,'Horario salida'!$C$3:$F$41,4,FALSE)</f>
        <v>#N/A</v>
      </c>
      <c r="AB64" s="8" t="e">
        <f t="shared" si="11"/>
        <v>#N/A</v>
      </c>
      <c r="AC64" s="8" t="e">
        <f t="shared" si="12"/>
        <v>#N/A</v>
      </c>
      <c r="AD64" s="8" t="e">
        <f t="shared" si="13"/>
        <v>#N/A</v>
      </c>
      <c r="AF64" s="27"/>
      <c r="AG64" s="30"/>
      <c r="AH64" s="27"/>
      <c r="AI64" s="27"/>
      <c r="AJ64" s="27"/>
      <c r="AK64" s="28"/>
    </row>
    <row r="65" spans="2:37" ht="18" x14ac:dyDescent="0.35">
      <c r="B65" s="191"/>
      <c r="C65" s="37" t="e">
        <f>VLOOKUP(B65,'1 - Dorsales clubs'!B:C,2,FALSE)</f>
        <v>#N/A</v>
      </c>
      <c r="D65" s="37" t="e">
        <f>VLOOKUP(C65,'1 - Dorsales clubs'!C:D,2,FALSE)</f>
        <v>#N/A</v>
      </c>
      <c r="E65" s="174" t="e">
        <f>VLOOKUP(B65,'1 - Dorsales clubs'!B:F,4,FALSE)</f>
        <v>#N/A</v>
      </c>
      <c r="F65" s="24" t="e">
        <f>VLOOKUP(B65,TºCrono!B:C,2,FALSE)</f>
        <v>#N/A</v>
      </c>
      <c r="G65" s="25"/>
      <c r="H65" s="26" t="e">
        <f t="shared" si="6"/>
        <v>#N/A</v>
      </c>
      <c r="I65" s="27"/>
      <c r="J65" s="27" t="e">
        <f t="shared" si="7"/>
        <v>#N/A</v>
      </c>
      <c r="K65" s="27"/>
      <c r="L65" s="27"/>
      <c r="M65" s="1" t="e">
        <f t="shared" si="8"/>
        <v>#N/A</v>
      </c>
      <c r="N65" s="1" t="e">
        <f t="shared" si="9"/>
        <v>#N/A</v>
      </c>
      <c r="O65" s="7" t="e">
        <f t="shared" si="10"/>
        <v>#N/A</v>
      </c>
      <c r="P65" s="7"/>
      <c r="Q65" s="7" t="e">
        <f>IF(N65&lt;VLOOKUP(E65,'Horario salida'!$C$3:$E$41,3,FALSE),M65-1,M65)</f>
        <v>#N/A</v>
      </c>
      <c r="R65" s="7" t="e">
        <f>IF(N65&lt;VLOOKUP(E65,'Horario salida'!$C$3:$E$41,3,FALSE),N65+60,N65)</f>
        <v>#N/A</v>
      </c>
      <c r="S65" s="7" t="e">
        <f>IF(O65&lt;VLOOKUP(E65,'Horario salida'!$C$3:$F$41,4,FALSE),R65-1,R65)</f>
        <v>#N/A</v>
      </c>
      <c r="T65" s="7" t="e">
        <f>IF(O65&lt;VLOOKUP(E65,'Horario salida'!$C$3:$F$41,4,FALSE),O65+100,O65)</f>
        <v>#N/A</v>
      </c>
      <c r="U65" s="7"/>
      <c r="V65" s="7"/>
      <c r="W65" s="7"/>
      <c r="X65" s="8" t="e">
        <f>Q65-VLOOKUP(E65,'Horario salida'!$C$3:$D$41,2,FALSE)</f>
        <v>#N/A</v>
      </c>
      <c r="Y65" s="8" t="e">
        <f>S65-VLOOKUP(E65,'Horario salida'!$C$3:$E$41,3,FALSE)</f>
        <v>#N/A</v>
      </c>
      <c r="Z65" s="8" t="e">
        <f>T65-VLOOKUP(E65,'Horario salida'!$C$3:$F$41,4,FALSE)</f>
        <v>#N/A</v>
      </c>
      <c r="AB65" s="8" t="e">
        <f t="shared" si="11"/>
        <v>#N/A</v>
      </c>
      <c r="AC65" s="8" t="e">
        <f t="shared" si="12"/>
        <v>#N/A</v>
      </c>
      <c r="AD65" s="8" t="e">
        <f t="shared" si="13"/>
        <v>#N/A</v>
      </c>
      <c r="AF65" s="27"/>
      <c r="AG65" s="30"/>
      <c r="AH65" s="27"/>
      <c r="AI65" s="27"/>
      <c r="AJ65" s="27"/>
      <c r="AK65" s="28"/>
    </row>
    <row r="66" spans="2:37" ht="18" x14ac:dyDescent="0.35">
      <c r="B66" s="191"/>
      <c r="C66" s="37" t="e">
        <f>VLOOKUP(B66,'1 - Dorsales clubs'!B:C,2,FALSE)</f>
        <v>#N/A</v>
      </c>
      <c r="D66" s="37" t="e">
        <f>VLOOKUP(C66,'1 - Dorsales clubs'!C:D,2,FALSE)</f>
        <v>#N/A</v>
      </c>
      <c r="E66" s="174" t="e">
        <f>VLOOKUP(B66,'1 - Dorsales clubs'!B:F,4,FALSE)</f>
        <v>#N/A</v>
      </c>
      <c r="F66" s="24" t="e">
        <f>VLOOKUP(B66,TºCrono!B:C,2,FALSE)</f>
        <v>#N/A</v>
      </c>
      <c r="G66" s="25"/>
      <c r="H66" s="26" t="e">
        <f t="shared" si="6"/>
        <v>#N/A</v>
      </c>
      <c r="I66" s="27"/>
      <c r="J66" s="27" t="e">
        <f t="shared" si="7"/>
        <v>#N/A</v>
      </c>
      <c r="K66" s="27"/>
      <c r="L66" s="27"/>
      <c r="M66" s="1" t="e">
        <f t="shared" si="8"/>
        <v>#N/A</v>
      </c>
      <c r="N66" s="1" t="e">
        <f t="shared" si="9"/>
        <v>#N/A</v>
      </c>
      <c r="O66" s="7" t="e">
        <f t="shared" si="10"/>
        <v>#N/A</v>
      </c>
      <c r="P66" s="7"/>
      <c r="Q66" s="7" t="e">
        <f>IF(N66&lt;VLOOKUP(E66,'Horario salida'!$C$3:$E$41,3,FALSE),M66-1,M66)</f>
        <v>#N/A</v>
      </c>
      <c r="R66" s="7" t="e">
        <f>IF(N66&lt;VLOOKUP(E66,'Horario salida'!$C$3:$E$41,3,FALSE),N66+60,N66)</f>
        <v>#N/A</v>
      </c>
      <c r="S66" s="7" t="e">
        <f>IF(O66&lt;VLOOKUP(E66,'Horario salida'!$C$3:$F$41,4,FALSE),R66-1,R66)</f>
        <v>#N/A</v>
      </c>
      <c r="T66" s="7" t="e">
        <f>IF(O66&lt;VLOOKUP(E66,'Horario salida'!$C$3:$F$41,4,FALSE),O66+100,O66)</f>
        <v>#N/A</v>
      </c>
      <c r="U66" s="7"/>
      <c r="V66" s="7"/>
      <c r="W66" s="7"/>
      <c r="X66" s="8" t="e">
        <f>Q66-VLOOKUP(E66,'Horario salida'!$C$3:$D$41,2,FALSE)</f>
        <v>#N/A</v>
      </c>
      <c r="Y66" s="8" t="e">
        <f>S66-VLOOKUP(E66,'Horario salida'!$C$3:$E$41,3,FALSE)</f>
        <v>#N/A</v>
      </c>
      <c r="Z66" s="8" t="e">
        <f>T66-VLOOKUP(E66,'Horario salida'!$C$3:$F$41,4,FALSE)</f>
        <v>#N/A</v>
      </c>
      <c r="AB66" s="8" t="e">
        <f t="shared" si="11"/>
        <v>#N/A</v>
      </c>
      <c r="AC66" s="8" t="e">
        <f t="shared" si="12"/>
        <v>#N/A</v>
      </c>
      <c r="AD66" s="8" t="e">
        <f t="shared" si="13"/>
        <v>#N/A</v>
      </c>
      <c r="AF66" s="27"/>
      <c r="AG66" s="30"/>
      <c r="AH66" s="27"/>
      <c r="AI66" s="27"/>
      <c r="AJ66" s="27"/>
      <c r="AK66" s="28"/>
    </row>
    <row r="67" spans="2:37" ht="18" x14ac:dyDescent="0.35">
      <c r="B67" s="191"/>
      <c r="C67" s="37" t="e">
        <f>VLOOKUP(B67,'1 - Dorsales clubs'!B:C,2,FALSE)</f>
        <v>#N/A</v>
      </c>
      <c r="D67" s="37" t="e">
        <f>VLOOKUP(C67,'1 - Dorsales clubs'!C:D,2,FALSE)</f>
        <v>#N/A</v>
      </c>
      <c r="E67" s="174" t="e">
        <f>VLOOKUP(B67,'1 - Dorsales clubs'!B:F,4,FALSE)</f>
        <v>#N/A</v>
      </c>
      <c r="F67" s="24" t="e">
        <f>VLOOKUP(B67,TºCrono!B:C,2,FALSE)</f>
        <v>#N/A</v>
      </c>
      <c r="G67" s="25"/>
      <c r="H67" s="26" t="e">
        <f t="shared" si="6"/>
        <v>#N/A</v>
      </c>
      <c r="I67" s="27"/>
      <c r="J67" s="27" t="e">
        <f t="shared" si="7"/>
        <v>#N/A</v>
      </c>
      <c r="K67" s="27"/>
      <c r="L67" s="27"/>
      <c r="M67" s="1" t="e">
        <f t="shared" si="8"/>
        <v>#N/A</v>
      </c>
      <c r="N67" s="1" t="e">
        <f t="shared" si="9"/>
        <v>#N/A</v>
      </c>
      <c r="O67" s="7" t="e">
        <f t="shared" si="10"/>
        <v>#N/A</v>
      </c>
      <c r="P67" s="7"/>
      <c r="Q67" s="7" t="e">
        <f>IF(N67&lt;VLOOKUP(E67,'Horario salida'!$C$3:$E$41,3,FALSE),M67-1,M67)</f>
        <v>#N/A</v>
      </c>
      <c r="R67" s="7" t="e">
        <f>IF(N67&lt;VLOOKUP(E67,'Horario salida'!$C$3:$E$41,3,FALSE),N67+60,N67)</f>
        <v>#N/A</v>
      </c>
      <c r="S67" s="7" t="e">
        <f>IF(O67&lt;VLOOKUP(E67,'Horario salida'!$C$3:$F$41,4,FALSE),R67-1,R67)</f>
        <v>#N/A</v>
      </c>
      <c r="T67" s="7" t="e">
        <f>IF(O67&lt;VLOOKUP(E67,'Horario salida'!$C$3:$F$41,4,FALSE),O67+100,O67)</f>
        <v>#N/A</v>
      </c>
      <c r="U67" s="7"/>
      <c r="V67" s="7"/>
      <c r="W67" s="7"/>
      <c r="X67" s="8" t="e">
        <f>Q67-VLOOKUP(E67,'Horario salida'!$C$3:$D$41,2,FALSE)</f>
        <v>#N/A</v>
      </c>
      <c r="Y67" s="8" t="e">
        <f>S67-VLOOKUP(E67,'Horario salida'!$C$3:$E$41,3,FALSE)</f>
        <v>#N/A</v>
      </c>
      <c r="Z67" s="8" t="e">
        <f>T67-VLOOKUP(E67,'Horario salida'!$C$3:$F$41,4,FALSE)</f>
        <v>#N/A</v>
      </c>
      <c r="AB67" s="8" t="e">
        <f t="shared" si="11"/>
        <v>#N/A</v>
      </c>
      <c r="AC67" s="8" t="e">
        <f t="shared" si="12"/>
        <v>#N/A</v>
      </c>
      <c r="AD67" s="8" t="e">
        <f t="shared" si="13"/>
        <v>#N/A</v>
      </c>
      <c r="AF67" s="27"/>
      <c r="AG67" s="30"/>
      <c r="AH67" s="27"/>
      <c r="AI67" s="27"/>
      <c r="AJ67" s="27"/>
      <c r="AK67" s="28"/>
    </row>
    <row r="68" spans="2:37" ht="18" x14ac:dyDescent="0.35">
      <c r="B68" s="191"/>
      <c r="C68" s="37" t="e">
        <f>VLOOKUP(B68,'1 - Dorsales clubs'!B:C,2,FALSE)</f>
        <v>#N/A</v>
      </c>
      <c r="D68" s="37" t="e">
        <f>VLOOKUP(C68,'1 - Dorsales clubs'!C:D,2,FALSE)</f>
        <v>#N/A</v>
      </c>
      <c r="E68" s="174" t="e">
        <f>VLOOKUP(B68,'1 - Dorsales clubs'!B:F,4,FALSE)</f>
        <v>#N/A</v>
      </c>
      <c r="F68" s="24" t="e">
        <f>VLOOKUP(B68,TºCrono!B:C,2,FALSE)</f>
        <v>#N/A</v>
      </c>
      <c r="G68" s="25"/>
      <c r="H68" s="26" t="e">
        <f t="shared" si="6"/>
        <v>#N/A</v>
      </c>
      <c r="I68" s="27"/>
      <c r="J68" s="27" t="e">
        <f t="shared" si="7"/>
        <v>#N/A</v>
      </c>
      <c r="K68" s="27"/>
      <c r="L68" s="27"/>
      <c r="M68" s="1" t="e">
        <f t="shared" si="8"/>
        <v>#N/A</v>
      </c>
      <c r="N68" s="1" t="e">
        <f t="shared" si="9"/>
        <v>#N/A</v>
      </c>
      <c r="O68" s="7" t="e">
        <f t="shared" si="10"/>
        <v>#N/A</v>
      </c>
      <c r="P68" s="7"/>
      <c r="Q68" s="7" t="e">
        <f>IF(N68&lt;VLOOKUP(E68,'Horario salida'!$C$3:$E$41,3,FALSE),M68-1,M68)</f>
        <v>#N/A</v>
      </c>
      <c r="R68" s="7" t="e">
        <f>IF(N68&lt;VLOOKUP(E68,'Horario salida'!$C$3:$E$41,3,FALSE),N68+60,N68)</f>
        <v>#N/A</v>
      </c>
      <c r="S68" s="7" t="e">
        <f>IF(O68&lt;VLOOKUP(E68,'Horario salida'!$C$3:$F$41,4,FALSE),R68-1,R68)</f>
        <v>#N/A</v>
      </c>
      <c r="T68" s="7" t="e">
        <f>IF(O68&lt;VLOOKUP(E68,'Horario salida'!$C$3:$F$41,4,FALSE),O68+100,O68)</f>
        <v>#N/A</v>
      </c>
      <c r="U68" s="7"/>
      <c r="V68" s="7"/>
      <c r="W68" s="7"/>
      <c r="X68" s="8" t="e">
        <f>Q68-VLOOKUP(E68,'Horario salida'!$C$3:$D$41,2,FALSE)</f>
        <v>#N/A</v>
      </c>
      <c r="Y68" s="8" t="e">
        <f>S68-VLOOKUP(E68,'Horario salida'!$C$3:$E$41,3,FALSE)</f>
        <v>#N/A</v>
      </c>
      <c r="Z68" s="8" t="e">
        <f>T68-VLOOKUP(E68,'Horario salida'!$C$3:$F$41,4,FALSE)</f>
        <v>#N/A</v>
      </c>
      <c r="AB68" s="8" t="e">
        <f t="shared" si="11"/>
        <v>#N/A</v>
      </c>
      <c r="AC68" s="8" t="e">
        <f t="shared" si="12"/>
        <v>#N/A</v>
      </c>
      <c r="AD68" s="8" t="e">
        <f t="shared" si="13"/>
        <v>#N/A</v>
      </c>
      <c r="AF68" s="27"/>
      <c r="AG68" s="30"/>
      <c r="AH68" s="27"/>
      <c r="AI68" s="27"/>
      <c r="AJ68" s="27"/>
      <c r="AK68" s="28"/>
    </row>
    <row r="69" spans="2:37" ht="18" x14ac:dyDescent="0.35">
      <c r="B69" s="191"/>
      <c r="C69" s="37" t="e">
        <f>VLOOKUP(B69,'1 - Dorsales clubs'!B:C,2,FALSE)</f>
        <v>#N/A</v>
      </c>
      <c r="D69" s="37" t="e">
        <f>VLOOKUP(C69,'1 - Dorsales clubs'!C:D,2,FALSE)</f>
        <v>#N/A</v>
      </c>
      <c r="E69" s="174" t="e">
        <f>VLOOKUP(B69,'1 - Dorsales clubs'!B:F,4,FALSE)</f>
        <v>#N/A</v>
      </c>
      <c r="F69" s="24" t="e">
        <f>VLOOKUP(B69,TºCrono!B:C,2,FALSE)</f>
        <v>#N/A</v>
      </c>
      <c r="G69" s="25"/>
      <c r="H69" s="26" t="e">
        <f t="shared" si="6"/>
        <v>#N/A</v>
      </c>
      <c r="I69" s="27"/>
      <c r="J69" s="27" t="e">
        <f t="shared" si="7"/>
        <v>#N/A</v>
      </c>
      <c r="K69" s="27"/>
      <c r="L69" s="27"/>
      <c r="M69" s="1" t="e">
        <f t="shared" si="8"/>
        <v>#N/A</v>
      </c>
      <c r="N69" s="1" t="e">
        <f t="shared" si="9"/>
        <v>#N/A</v>
      </c>
      <c r="O69" s="7" t="e">
        <f t="shared" si="10"/>
        <v>#N/A</v>
      </c>
      <c r="P69" s="7"/>
      <c r="Q69" s="7" t="e">
        <f>IF(N69&lt;VLOOKUP(E69,'Horario salida'!$C$3:$E$41,3,FALSE),M69-1,M69)</f>
        <v>#N/A</v>
      </c>
      <c r="R69" s="7" t="e">
        <f>IF(N69&lt;VLOOKUP(E69,'Horario salida'!$C$3:$E$41,3,FALSE),N69+60,N69)</f>
        <v>#N/A</v>
      </c>
      <c r="S69" s="7" t="e">
        <f>IF(O69&lt;VLOOKUP(E69,'Horario salida'!$C$3:$F$41,4,FALSE),R69-1,R69)</f>
        <v>#N/A</v>
      </c>
      <c r="T69" s="7" t="e">
        <f>IF(O69&lt;VLOOKUP(E69,'Horario salida'!$C$3:$F$41,4,FALSE),O69+100,O69)</f>
        <v>#N/A</v>
      </c>
      <c r="U69" s="7"/>
      <c r="V69" s="7"/>
      <c r="W69" s="7"/>
      <c r="X69" s="8" t="e">
        <f>Q69-VLOOKUP(E69,'Horario salida'!$C$3:$D$41,2,FALSE)</f>
        <v>#N/A</v>
      </c>
      <c r="Y69" s="8" t="e">
        <f>S69-VLOOKUP(E69,'Horario salida'!$C$3:$E$41,3,FALSE)</f>
        <v>#N/A</v>
      </c>
      <c r="Z69" s="8" t="e">
        <f>T69-VLOOKUP(E69,'Horario salida'!$C$3:$F$41,4,FALSE)</f>
        <v>#N/A</v>
      </c>
      <c r="AB69" s="8" t="e">
        <f t="shared" si="11"/>
        <v>#N/A</v>
      </c>
      <c r="AC69" s="8" t="e">
        <f t="shared" si="12"/>
        <v>#N/A</v>
      </c>
      <c r="AD69" s="8" t="e">
        <f t="shared" si="13"/>
        <v>#N/A</v>
      </c>
      <c r="AF69" s="27"/>
      <c r="AG69" s="30"/>
      <c r="AH69" s="27"/>
      <c r="AI69" s="27"/>
      <c r="AJ69" s="27"/>
      <c r="AK69" s="28"/>
    </row>
    <row r="70" spans="2:37" ht="18" x14ac:dyDescent="0.35">
      <c r="B70" s="191"/>
      <c r="C70" s="37" t="e">
        <f>VLOOKUP(B70,'1 - Dorsales clubs'!B:C,2,FALSE)</f>
        <v>#N/A</v>
      </c>
      <c r="D70" s="37" t="e">
        <f>VLOOKUP(C70,'1 - Dorsales clubs'!C:D,2,FALSE)</f>
        <v>#N/A</v>
      </c>
      <c r="E70" s="174" t="e">
        <f>VLOOKUP(B70,'1 - Dorsales clubs'!B:F,4,FALSE)</f>
        <v>#N/A</v>
      </c>
      <c r="F70" s="24" t="e">
        <f>VLOOKUP(B70,TºCrono!B:C,2,FALSE)</f>
        <v>#N/A</v>
      </c>
      <c r="G70" s="25"/>
      <c r="H70" s="26" t="e">
        <f t="shared" si="6"/>
        <v>#N/A</v>
      </c>
      <c r="I70" s="27"/>
      <c r="J70" s="27" t="e">
        <f t="shared" si="7"/>
        <v>#N/A</v>
      </c>
      <c r="K70" s="27"/>
      <c r="L70" s="27"/>
      <c r="M70" s="1" t="e">
        <f t="shared" si="8"/>
        <v>#N/A</v>
      </c>
      <c r="N70" s="1" t="e">
        <f t="shared" si="9"/>
        <v>#N/A</v>
      </c>
      <c r="O70" s="7" t="e">
        <f t="shared" si="10"/>
        <v>#N/A</v>
      </c>
      <c r="P70" s="7"/>
      <c r="Q70" s="7" t="e">
        <f>IF(N70&lt;VLOOKUP(E70,'Horario salida'!$C$3:$E$41,3,FALSE),M70-1,M70)</f>
        <v>#N/A</v>
      </c>
      <c r="R70" s="7" t="e">
        <f>IF(N70&lt;VLOOKUP(E70,'Horario salida'!$C$3:$E$41,3,FALSE),N70+60,N70)</f>
        <v>#N/A</v>
      </c>
      <c r="S70" s="7" t="e">
        <f>IF(O70&lt;VLOOKUP(E70,'Horario salida'!$C$3:$F$41,4,FALSE),R70-1,R70)</f>
        <v>#N/A</v>
      </c>
      <c r="T70" s="7" t="e">
        <f>IF(O70&lt;VLOOKUP(E70,'Horario salida'!$C$3:$F$41,4,FALSE),O70+100,O70)</f>
        <v>#N/A</v>
      </c>
      <c r="U70" s="7"/>
      <c r="V70" s="7"/>
      <c r="W70" s="7"/>
      <c r="X70" s="8" t="e">
        <f>Q70-VLOOKUP(E70,'Horario salida'!$C$3:$D$41,2,FALSE)</f>
        <v>#N/A</v>
      </c>
      <c r="Y70" s="8" t="e">
        <f>S70-VLOOKUP(E70,'Horario salida'!$C$3:$E$41,3,FALSE)</f>
        <v>#N/A</v>
      </c>
      <c r="Z70" s="8" t="e">
        <f>T70-VLOOKUP(E70,'Horario salida'!$C$3:$F$41,4,FALSE)</f>
        <v>#N/A</v>
      </c>
      <c r="AB70" s="8" t="e">
        <f t="shared" si="11"/>
        <v>#N/A</v>
      </c>
      <c r="AC70" s="8" t="e">
        <f t="shared" si="12"/>
        <v>#N/A</v>
      </c>
      <c r="AD70" s="8" t="e">
        <f t="shared" si="13"/>
        <v>#N/A</v>
      </c>
      <c r="AF70" s="27"/>
      <c r="AG70" s="30"/>
      <c r="AH70" s="27"/>
      <c r="AI70" s="27"/>
      <c r="AJ70" s="27"/>
      <c r="AK70" s="28"/>
    </row>
    <row r="71" spans="2:37" ht="18" x14ac:dyDescent="0.35">
      <c r="B71" s="191"/>
      <c r="C71" s="37" t="e">
        <f>VLOOKUP(B71,'1 - Dorsales clubs'!B:C,2,FALSE)</f>
        <v>#N/A</v>
      </c>
      <c r="D71" s="37" t="e">
        <f>VLOOKUP(C71,'1 - Dorsales clubs'!C:D,2,FALSE)</f>
        <v>#N/A</v>
      </c>
      <c r="E71" s="174" t="e">
        <f>VLOOKUP(B71,'1 - Dorsales clubs'!B:F,4,FALSE)</f>
        <v>#N/A</v>
      </c>
      <c r="F71" s="24" t="e">
        <f>VLOOKUP(B71,TºCrono!B:C,2,FALSE)</f>
        <v>#N/A</v>
      </c>
      <c r="G71" s="25"/>
      <c r="H71" s="26" t="e">
        <f t="shared" si="6"/>
        <v>#N/A</v>
      </c>
      <c r="I71" s="27"/>
      <c r="J71" s="27" t="e">
        <f t="shared" si="7"/>
        <v>#N/A</v>
      </c>
      <c r="K71" s="27"/>
      <c r="L71" s="27"/>
      <c r="M71" s="1" t="e">
        <f t="shared" si="8"/>
        <v>#N/A</v>
      </c>
      <c r="N71" s="1" t="e">
        <f t="shared" si="9"/>
        <v>#N/A</v>
      </c>
      <c r="O71" s="7" t="e">
        <f t="shared" si="10"/>
        <v>#N/A</v>
      </c>
      <c r="P71" s="7"/>
      <c r="Q71" s="7" t="e">
        <f>IF(N71&lt;VLOOKUP(E71,'Horario salida'!$C$3:$E$41,3,FALSE),M71-1,M71)</f>
        <v>#N/A</v>
      </c>
      <c r="R71" s="7" t="e">
        <f>IF(N71&lt;VLOOKUP(E71,'Horario salida'!$C$3:$E$41,3,FALSE),N71+60,N71)</f>
        <v>#N/A</v>
      </c>
      <c r="S71" s="7" t="e">
        <f>IF(O71&lt;VLOOKUP(E71,'Horario salida'!$C$3:$F$41,4,FALSE),R71-1,R71)</f>
        <v>#N/A</v>
      </c>
      <c r="T71" s="7" t="e">
        <f>IF(O71&lt;VLOOKUP(E71,'Horario salida'!$C$3:$F$41,4,FALSE),O71+100,O71)</f>
        <v>#N/A</v>
      </c>
      <c r="U71" s="7"/>
      <c r="V71" s="7"/>
      <c r="W71" s="7"/>
      <c r="X71" s="8" t="e">
        <f>Q71-VLOOKUP(E71,'Horario salida'!$C$3:$D$41,2,FALSE)</f>
        <v>#N/A</v>
      </c>
      <c r="Y71" s="8" t="e">
        <f>S71-VLOOKUP(E71,'Horario salida'!$C$3:$E$41,3,FALSE)</f>
        <v>#N/A</v>
      </c>
      <c r="Z71" s="8" t="e">
        <f>T71-VLOOKUP(E71,'Horario salida'!$C$3:$F$41,4,FALSE)</f>
        <v>#N/A</v>
      </c>
      <c r="AB71" s="8" t="e">
        <f t="shared" si="11"/>
        <v>#N/A</v>
      </c>
      <c r="AC71" s="8" t="e">
        <f t="shared" si="12"/>
        <v>#N/A</v>
      </c>
      <c r="AD71" s="8" t="e">
        <f t="shared" si="13"/>
        <v>#N/A</v>
      </c>
      <c r="AF71" s="27"/>
      <c r="AG71" s="30"/>
      <c r="AH71" s="27"/>
      <c r="AI71" s="27"/>
      <c r="AJ71" s="27"/>
      <c r="AK71" s="28"/>
    </row>
    <row r="72" spans="2:37" ht="18" x14ac:dyDescent="0.35">
      <c r="B72" s="191"/>
      <c r="C72" s="37" t="e">
        <f>VLOOKUP(B72,'1 - Dorsales clubs'!B:C,2,FALSE)</f>
        <v>#N/A</v>
      </c>
      <c r="D72" s="37" t="e">
        <f>VLOOKUP(C72,'1 - Dorsales clubs'!C:D,2,FALSE)</f>
        <v>#N/A</v>
      </c>
      <c r="E72" s="174" t="e">
        <f>VLOOKUP(B72,'1 - Dorsales clubs'!B:F,4,FALSE)</f>
        <v>#N/A</v>
      </c>
      <c r="F72" s="24" t="e">
        <f>VLOOKUP(B72,TºCrono!B:C,2,FALSE)</f>
        <v>#N/A</v>
      </c>
      <c r="G72" s="25"/>
      <c r="H72" s="26" t="e">
        <f t="shared" si="6"/>
        <v>#N/A</v>
      </c>
      <c r="I72" s="27"/>
      <c r="J72" s="27" t="e">
        <f t="shared" si="7"/>
        <v>#N/A</v>
      </c>
      <c r="K72" s="27"/>
      <c r="L72" s="27"/>
      <c r="M72" s="1" t="e">
        <f t="shared" si="8"/>
        <v>#N/A</v>
      </c>
      <c r="N72" s="1" t="e">
        <f t="shared" si="9"/>
        <v>#N/A</v>
      </c>
      <c r="O72" s="7" t="e">
        <f t="shared" si="10"/>
        <v>#N/A</v>
      </c>
      <c r="P72" s="7"/>
      <c r="Q72" s="7" t="e">
        <f>IF(N72&lt;VLOOKUP(E72,'Horario salida'!$C$3:$E$41,3,FALSE),M72-1,M72)</f>
        <v>#N/A</v>
      </c>
      <c r="R72" s="7" t="e">
        <f>IF(N72&lt;VLOOKUP(E72,'Horario salida'!$C$3:$E$41,3,FALSE),N72+60,N72)</f>
        <v>#N/A</v>
      </c>
      <c r="S72" s="7" t="e">
        <f>IF(O72&lt;VLOOKUP(E72,'Horario salida'!$C$3:$F$41,4,FALSE),R72-1,R72)</f>
        <v>#N/A</v>
      </c>
      <c r="T72" s="7" t="e">
        <f>IF(O72&lt;VLOOKUP(E72,'Horario salida'!$C$3:$F$41,4,FALSE),O72+100,O72)</f>
        <v>#N/A</v>
      </c>
      <c r="U72" s="7"/>
      <c r="V72" s="7"/>
      <c r="W72" s="7"/>
      <c r="X72" s="8" t="e">
        <f>Q72-VLOOKUP(E72,'Horario salida'!$C$3:$D$41,2,FALSE)</f>
        <v>#N/A</v>
      </c>
      <c r="Y72" s="8" t="e">
        <f>S72-VLOOKUP(E72,'Horario salida'!$C$3:$E$41,3,FALSE)</f>
        <v>#N/A</v>
      </c>
      <c r="Z72" s="8" t="e">
        <f>T72-VLOOKUP(E72,'Horario salida'!$C$3:$F$41,4,FALSE)</f>
        <v>#N/A</v>
      </c>
      <c r="AB72" s="8" t="e">
        <f t="shared" si="11"/>
        <v>#N/A</v>
      </c>
      <c r="AC72" s="8" t="e">
        <f t="shared" si="12"/>
        <v>#N/A</v>
      </c>
      <c r="AD72" s="8" t="e">
        <f t="shared" si="13"/>
        <v>#N/A</v>
      </c>
      <c r="AF72" s="27"/>
      <c r="AG72" s="30"/>
      <c r="AH72" s="27"/>
      <c r="AI72" s="27"/>
      <c r="AJ72" s="27"/>
      <c r="AK72" s="28"/>
    </row>
    <row r="73" spans="2:37" ht="18" x14ac:dyDescent="0.35">
      <c r="B73" s="191"/>
      <c r="C73" s="37" t="e">
        <f>VLOOKUP(B73,'1 - Dorsales clubs'!B:C,2,FALSE)</f>
        <v>#N/A</v>
      </c>
      <c r="D73" s="37" t="e">
        <f>VLOOKUP(C73,'1 - Dorsales clubs'!C:D,2,FALSE)</f>
        <v>#N/A</v>
      </c>
      <c r="E73" s="174" t="e">
        <f>VLOOKUP(B73,'1 - Dorsales clubs'!B:F,4,FALSE)</f>
        <v>#N/A</v>
      </c>
      <c r="F73" s="24" t="e">
        <f>VLOOKUP(B73,TºCrono!B:C,2,FALSE)</f>
        <v>#N/A</v>
      </c>
      <c r="G73" s="25"/>
      <c r="H73" s="26" t="e">
        <f t="shared" ref="H73:H134" si="14">IF(F73="D","DESCALIF.",IF(F73="A","ABANDONO",IF(F73="N","NO PRES.",CONCATENATE(AB73,":",AC73,":",AD73))))</f>
        <v>#N/A</v>
      </c>
      <c r="I73" s="27"/>
      <c r="J73" s="27" t="e">
        <f t="shared" ref="J73:J134" si="15">LEN(F73)</f>
        <v>#N/A</v>
      </c>
      <c r="K73" s="27"/>
      <c r="L73" s="27"/>
      <c r="M73" s="1" t="e">
        <f t="shared" ref="M73:M134" si="16">VALUE(MID(F73,1,J73-4))</f>
        <v>#N/A</v>
      </c>
      <c r="N73" s="1" t="e">
        <f t="shared" ref="N73:N134" si="17">VALUE(MID(F73,J73-4+1,2))</f>
        <v>#N/A</v>
      </c>
      <c r="O73" s="7" t="e">
        <f t="shared" ref="O73:O134" si="18">VALUE(RIGHT(F73,2))</f>
        <v>#N/A</v>
      </c>
      <c r="P73" s="7"/>
      <c r="Q73" s="7" t="e">
        <f>IF(N73&lt;VLOOKUP(E73,'Horario salida'!$C$3:$E$41,3,FALSE),M73-1,M73)</f>
        <v>#N/A</v>
      </c>
      <c r="R73" s="7" t="e">
        <f>IF(N73&lt;VLOOKUP(E73,'Horario salida'!$C$3:$E$41,3,FALSE),N73+60,N73)</f>
        <v>#N/A</v>
      </c>
      <c r="S73" s="7" t="e">
        <f>IF(O73&lt;VLOOKUP(E73,'Horario salida'!$C$3:$F$41,4,FALSE),R73-1,R73)</f>
        <v>#N/A</v>
      </c>
      <c r="T73" s="7" t="e">
        <f>IF(O73&lt;VLOOKUP(E73,'Horario salida'!$C$3:$F$41,4,FALSE),O73+100,O73)</f>
        <v>#N/A</v>
      </c>
      <c r="U73" s="7"/>
      <c r="V73" s="7"/>
      <c r="W73" s="7"/>
      <c r="X73" s="8" t="e">
        <f>Q73-VLOOKUP(E73,'Horario salida'!$C$3:$D$41,2,FALSE)</f>
        <v>#N/A</v>
      </c>
      <c r="Y73" s="8" t="e">
        <f>S73-VLOOKUP(E73,'Horario salida'!$C$3:$E$41,3,FALSE)</f>
        <v>#N/A</v>
      </c>
      <c r="Z73" s="8" t="e">
        <f>T73-VLOOKUP(E73,'Horario salida'!$C$3:$F$41,4,FALSE)</f>
        <v>#N/A</v>
      </c>
      <c r="AB73" s="8" t="e">
        <f t="shared" ref="AB73:AB134" si="19">TEXT(X73,"00")</f>
        <v>#N/A</v>
      </c>
      <c r="AC73" s="8" t="e">
        <f t="shared" ref="AC73:AC134" si="20">TEXT(Y73,"00")</f>
        <v>#N/A</v>
      </c>
      <c r="AD73" s="8" t="e">
        <f t="shared" ref="AD73:AD134" si="21">TEXT(Z73,"00")</f>
        <v>#N/A</v>
      </c>
      <c r="AF73" s="27"/>
      <c r="AG73" s="30"/>
      <c r="AH73" s="27"/>
      <c r="AI73" s="27"/>
      <c r="AJ73" s="27"/>
      <c r="AK73" s="28"/>
    </row>
    <row r="74" spans="2:37" ht="18" x14ac:dyDescent="0.35">
      <c r="B74" s="191"/>
      <c r="C74" s="37" t="e">
        <f>VLOOKUP(B74,'1 - Dorsales clubs'!B:C,2,FALSE)</f>
        <v>#N/A</v>
      </c>
      <c r="D74" s="37" t="e">
        <f>VLOOKUP(C74,'1 - Dorsales clubs'!C:D,2,FALSE)</f>
        <v>#N/A</v>
      </c>
      <c r="E74" s="174" t="e">
        <f>VLOOKUP(B74,'1 - Dorsales clubs'!B:F,4,FALSE)</f>
        <v>#N/A</v>
      </c>
      <c r="F74" s="24" t="e">
        <f>VLOOKUP(B74,TºCrono!B:C,2,FALSE)</f>
        <v>#N/A</v>
      </c>
      <c r="G74" s="25"/>
      <c r="H74" s="26" t="e">
        <f t="shared" si="14"/>
        <v>#N/A</v>
      </c>
      <c r="I74" s="27"/>
      <c r="J74" s="27" t="e">
        <f t="shared" si="15"/>
        <v>#N/A</v>
      </c>
      <c r="K74" s="27"/>
      <c r="L74" s="27"/>
      <c r="M74" s="1" t="e">
        <f t="shared" si="16"/>
        <v>#N/A</v>
      </c>
      <c r="N74" s="1" t="e">
        <f t="shared" si="17"/>
        <v>#N/A</v>
      </c>
      <c r="O74" s="7" t="e">
        <f t="shared" si="18"/>
        <v>#N/A</v>
      </c>
      <c r="P74" s="7"/>
      <c r="Q74" s="7" t="e">
        <f>IF(N74&lt;VLOOKUP(E74,'Horario salida'!$C$3:$E$41,3,FALSE),M74-1,M74)</f>
        <v>#N/A</v>
      </c>
      <c r="R74" s="7" t="e">
        <f>IF(N74&lt;VLOOKUP(E74,'Horario salida'!$C$3:$E$41,3,FALSE),N74+60,N74)</f>
        <v>#N/A</v>
      </c>
      <c r="S74" s="7" t="e">
        <f>IF(O74&lt;VLOOKUP(E74,'Horario salida'!$C$3:$F$41,4,FALSE),R74-1,R74)</f>
        <v>#N/A</v>
      </c>
      <c r="T74" s="7" t="e">
        <f>IF(O74&lt;VLOOKUP(E74,'Horario salida'!$C$3:$F$41,4,FALSE),O74+100,O74)</f>
        <v>#N/A</v>
      </c>
      <c r="U74" s="7"/>
      <c r="V74" s="7"/>
      <c r="W74" s="7"/>
      <c r="X74" s="8" t="e">
        <f>Q74-VLOOKUP(E74,'Horario salida'!$C$3:$D$41,2,FALSE)</f>
        <v>#N/A</v>
      </c>
      <c r="Y74" s="8" t="e">
        <f>S74-VLOOKUP(E74,'Horario salida'!$C$3:$E$41,3,FALSE)</f>
        <v>#N/A</v>
      </c>
      <c r="Z74" s="8" t="e">
        <f>T74-VLOOKUP(E74,'Horario salida'!$C$3:$F$41,4,FALSE)</f>
        <v>#N/A</v>
      </c>
      <c r="AB74" s="8" t="e">
        <f t="shared" si="19"/>
        <v>#N/A</v>
      </c>
      <c r="AC74" s="8" t="e">
        <f t="shared" si="20"/>
        <v>#N/A</v>
      </c>
      <c r="AD74" s="8" t="e">
        <f t="shared" si="21"/>
        <v>#N/A</v>
      </c>
      <c r="AF74" s="27"/>
      <c r="AG74" s="30"/>
      <c r="AH74" s="27"/>
      <c r="AI74" s="27"/>
      <c r="AJ74" s="27"/>
      <c r="AK74" s="28"/>
    </row>
    <row r="75" spans="2:37" ht="18" x14ac:dyDescent="0.35">
      <c r="B75" s="191"/>
      <c r="C75" s="37" t="e">
        <f>VLOOKUP(B75,'1 - Dorsales clubs'!B:C,2,FALSE)</f>
        <v>#N/A</v>
      </c>
      <c r="D75" s="37" t="e">
        <f>VLOOKUP(C75,'1 - Dorsales clubs'!C:D,2,FALSE)</f>
        <v>#N/A</v>
      </c>
      <c r="E75" s="174" t="e">
        <f>VLOOKUP(B75,'1 - Dorsales clubs'!B:F,4,FALSE)</f>
        <v>#N/A</v>
      </c>
      <c r="F75" s="24" t="e">
        <f>VLOOKUP(B75,TºCrono!B:C,2,FALSE)</f>
        <v>#N/A</v>
      </c>
      <c r="G75" s="25"/>
      <c r="H75" s="26" t="e">
        <f t="shared" si="14"/>
        <v>#N/A</v>
      </c>
      <c r="I75" s="27"/>
      <c r="J75" s="27" t="e">
        <f t="shared" si="15"/>
        <v>#N/A</v>
      </c>
      <c r="K75" s="27"/>
      <c r="L75" s="27"/>
      <c r="M75" s="1" t="e">
        <f t="shared" si="16"/>
        <v>#N/A</v>
      </c>
      <c r="N75" s="1" t="e">
        <f t="shared" si="17"/>
        <v>#N/A</v>
      </c>
      <c r="O75" s="7" t="e">
        <f t="shared" si="18"/>
        <v>#N/A</v>
      </c>
      <c r="P75" s="7"/>
      <c r="Q75" s="7" t="e">
        <f>IF(N75&lt;VLOOKUP(E75,'Horario salida'!$C$3:$E$41,3,FALSE),M75-1,M75)</f>
        <v>#N/A</v>
      </c>
      <c r="R75" s="7" t="e">
        <f>IF(N75&lt;VLOOKUP(E75,'Horario salida'!$C$3:$E$41,3,FALSE),N75+60,N75)</f>
        <v>#N/A</v>
      </c>
      <c r="S75" s="7" t="e">
        <f>IF(O75&lt;VLOOKUP(E75,'Horario salida'!$C$3:$F$41,4,FALSE),R75-1,R75)</f>
        <v>#N/A</v>
      </c>
      <c r="T75" s="7" t="e">
        <f>IF(O75&lt;VLOOKUP(E75,'Horario salida'!$C$3:$F$41,4,FALSE),O75+100,O75)</f>
        <v>#N/A</v>
      </c>
      <c r="U75" s="7"/>
      <c r="V75" s="7"/>
      <c r="W75" s="7"/>
      <c r="X75" s="8" t="e">
        <f>Q75-VLOOKUP(E75,'Horario salida'!$C$3:$D$41,2,FALSE)</f>
        <v>#N/A</v>
      </c>
      <c r="Y75" s="8" t="e">
        <f>S75-VLOOKUP(E75,'Horario salida'!$C$3:$E$41,3,FALSE)</f>
        <v>#N/A</v>
      </c>
      <c r="Z75" s="8" t="e">
        <f>T75-VLOOKUP(E75,'Horario salida'!$C$3:$F$41,4,FALSE)</f>
        <v>#N/A</v>
      </c>
      <c r="AB75" s="8" t="e">
        <f t="shared" si="19"/>
        <v>#N/A</v>
      </c>
      <c r="AC75" s="8" t="e">
        <f t="shared" si="20"/>
        <v>#N/A</v>
      </c>
      <c r="AD75" s="8" t="e">
        <f t="shared" si="21"/>
        <v>#N/A</v>
      </c>
      <c r="AF75" s="27"/>
      <c r="AG75" s="30"/>
      <c r="AH75" s="27"/>
      <c r="AI75" s="27"/>
      <c r="AJ75" s="27"/>
      <c r="AK75" s="28"/>
    </row>
    <row r="76" spans="2:37" ht="18" x14ac:dyDescent="0.35">
      <c r="B76" s="191"/>
      <c r="C76" s="37" t="e">
        <f>VLOOKUP(B76,'1 - Dorsales clubs'!B:C,2,FALSE)</f>
        <v>#N/A</v>
      </c>
      <c r="D76" s="37" t="e">
        <f>VLOOKUP(C76,'1 - Dorsales clubs'!C:D,2,FALSE)</f>
        <v>#N/A</v>
      </c>
      <c r="E76" s="174" t="e">
        <f>VLOOKUP(B76,'1 - Dorsales clubs'!B:F,4,FALSE)</f>
        <v>#N/A</v>
      </c>
      <c r="F76" s="24" t="e">
        <f>VLOOKUP(B76,TºCrono!B:C,2,FALSE)</f>
        <v>#N/A</v>
      </c>
      <c r="G76" s="25"/>
      <c r="H76" s="26" t="e">
        <f t="shared" si="14"/>
        <v>#N/A</v>
      </c>
      <c r="I76" s="27"/>
      <c r="J76" s="27" t="e">
        <f t="shared" si="15"/>
        <v>#N/A</v>
      </c>
      <c r="K76" s="27"/>
      <c r="L76" s="27"/>
      <c r="M76" s="1" t="e">
        <f t="shared" si="16"/>
        <v>#N/A</v>
      </c>
      <c r="N76" s="1" t="e">
        <f t="shared" si="17"/>
        <v>#N/A</v>
      </c>
      <c r="O76" s="7" t="e">
        <f t="shared" si="18"/>
        <v>#N/A</v>
      </c>
      <c r="P76" s="7"/>
      <c r="Q76" s="7" t="e">
        <f>IF(N76&lt;VLOOKUP(E76,'Horario salida'!$C$3:$E$41,3,FALSE),M76-1,M76)</f>
        <v>#N/A</v>
      </c>
      <c r="R76" s="7" t="e">
        <f>IF(N76&lt;VLOOKUP(E76,'Horario salida'!$C$3:$E$41,3,FALSE),N76+60,N76)</f>
        <v>#N/A</v>
      </c>
      <c r="S76" s="7" t="e">
        <f>IF(O76&lt;VLOOKUP(E76,'Horario salida'!$C$3:$F$41,4,FALSE),R76-1,R76)</f>
        <v>#N/A</v>
      </c>
      <c r="T76" s="7" t="e">
        <f>IF(O76&lt;VLOOKUP(E76,'Horario salida'!$C$3:$F$41,4,FALSE),O76+100,O76)</f>
        <v>#N/A</v>
      </c>
      <c r="U76" s="7"/>
      <c r="V76" s="7"/>
      <c r="W76" s="7"/>
      <c r="X76" s="8" t="e">
        <f>Q76-VLOOKUP(E76,'Horario salida'!$C$3:$D$41,2,FALSE)</f>
        <v>#N/A</v>
      </c>
      <c r="Y76" s="8" t="e">
        <f>S76-VLOOKUP(E76,'Horario salida'!$C$3:$E$41,3,FALSE)</f>
        <v>#N/A</v>
      </c>
      <c r="Z76" s="8" t="e">
        <f>T76-VLOOKUP(E76,'Horario salida'!$C$3:$F$41,4,FALSE)</f>
        <v>#N/A</v>
      </c>
      <c r="AB76" s="8" t="e">
        <f t="shared" si="19"/>
        <v>#N/A</v>
      </c>
      <c r="AC76" s="8" t="e">
        <f t="shared" si="20"/>
        <v>#N/A</v>
      </c>
      <c r="AD76" s="8" t="e">
        <f t="shared" si="21"/>
        <v>#N/A</v>
      </c>
      <c r="AF76" s="27"/>
      <c r="AG76" s="30"/>
      <c r="AH76" s="27"/>
      <c r="AI76" s="27"/>
      <c r="AJ76" s="27"/>
      <c r="AK76" s="28"/>
    </row>
    <row r="77" spans="2:37" ht="18" x14ac:dyDescent="0.35">
      <c r="B77" s="191"/>
      <c r="C77" s="37" t="e">
        <f>VLOOKUP(B77,'1 - Dorsales clubs'!B:C,2,FALSE)</f>
        <v>#N/A</v>
      </c>
      <c r="D77" s="37" t="e">
        <f>VLOOKUP(C77,'1 - Dorsales clubs'!C:D,2,FALSE)</f>
        <v>#N/A</v>
      </c>
      <c r="E77" s="174" t="e">
        <f>VLOOKUP(B77,'1 - Dorsales clubs'!B:F,4,FALSE)</f>
        <v>#N/A</v>
      </c>
      <c r="F77" s="24" t="e">
        <f>VLOOKUP(B77,TºCrono!B:C,2,FALSE)</f>
        <v>#N/A</v>
      </c>
      <c r="G77" s="25"/>
      <c r="H77" s="26" t="e">
        <f t="shared" si="14"/>
        <v>#N/A</v>
      </c>
      <c r="I77" s="27"/>
      <c r="J77" s="27" t="e">
        <f t="shared" si="15"/>
        <v>#N/A</v>
      </c>
      <c r="K77" s="27"/>
      <c r="L77" s="27"/>
      <c r="M77" s="1" t="e">
        <f t="shared" si="16"/>
        <v>#N/A</v>
      </c>
      <c r="N77" s="1" t="e">
        <f t="shared" si="17"/>
        <v>#N/A</v>
      </c>
      <c r="O77" s="7" t="e">
        <f t="shared" si="18"/>
        <v>#N/A</v>
      </c>
      <c r="P77" s="7"/>
      <c r="Q77" s="7" t="e">
        <f>IF(N77&lt;VLOOKUP(E77,'Horario salida'!$C$3:$E$41,3,FALSE),M77-1,M77)</f>
        <v>#N/A</v>
      </c>
      <c r="R77" s="7" t="e">
        <f>IF(N77&lt;VLOOKUP(E77,'Horario salida'!$C$3:$E$41,3,FALSE),N77+60,N77)</f>
        <v>#N/A</v>
      </c>
      <c r="S77" s="7" t="e">
        <f>IF(O77&lt;VLOOKUP(E77,'Horario salida'!$C$3:$F$41,4,FALSE),R77-1,R77)</f>
        <v>#N/A</v>
      </c>
      <c r="T77" s="7" t="e">
        <f>IF(O77&lt;VLOOKUP(E77,'Horario salida'!$C$3:$F$41,4,FALSE),O77+100,O77)</f>
        <v>#N/A</v>
      </c>
      <c r="U77" s="7"/>
      <c r="V77" s="7"/>
      <c r="W77" s="7"/>
      <c r="X77" s="8" t="e">
        <f>Q77-VLOOKUP(E77,'Horario salida'!$C$3:$D$41,2,FALSE)</f>
        <v>#N/A</v>
      </c>
      <c r="Y77" s="8" t="e">
        <f>S77-VLOOKUP(E77,'Horario salida'!$C$3:$E$41,3,FALSE)</f>
        <v>#N/A</v>
      </c>
      <c r="Z77" s="8" t="e">
        <f>T77-VLOOKUP(E77,'Horario salida'!$C$3:$F$41,4,FALSE)</f>
        <v>#N/A</v>
      </c>
      <c r="AB77" s="8" t="e">
        <f t="shared" si="19"/>
        <v>#N/A</v>
      </c>
      <c r="AC77" s="8" t="e">
        <f t="shared" si="20"/>
        <v>#N/A</v>
      </c>
      <c r="AD77" s="8" t="e">
        <f t="shared" si="21"/>
        <v>#N/A</v>
      </c>
      <c r="AF77" s="27"/>
      <c r="AG77" s="30"/>
      <c r="AH77" s="27"/>
      <c r="AI77" s="27"/>
      <c r="AJ77" s="27"/>
      <c r="AK77" s="28"/>
    </row>
    <row r="78" spans="2:37" ht="18" x14ac:dyDescent="0.35">
      <c r="B78" s="191"/>
      <c r="C78" s="37" t="e">
        <f>VLOOKUP(B78,'1 - Dorsales clubs'!B:C,2,FALSE)</f>
        <v>#N/A</v>
      </c>
      <c r="D78" s="37" t="e">
        <f>VLOOKUP(C78,'1 - Dorsales clubs'!C:D,2,FALSE)</f>
        <v>#N/A</v>
      </c>
      <c r="E78" s="174" t="e">
        <f>VLOOKUP(B78,'1 - Dorsales clubs'!B:F,4,FALSE)</f>
        <v>#N/A</v>
      </c>
      <c r="F78" s="24" t="e">
        <f>VLOOKUP(B78,TºCrono!B:C,2,FALSE)</f>
        <v>#N/A</v>
      </c>
      <c r="G78" s="25"/>
      <c r="H78" s="26" t="e">
        <f t="shared" si="14"/>
        <v>#N/A</v>
      </c>
      <c r="I78" s="27"/>
      <c r="J78" s="27" t="e">
        <f t="shared" si="15"/>
        <v>#N/A</v>
      </c>
      <c r="K78" s="27"/>
      <c r="L78" s="27"/>
      <c r="M78" s="1" t="e">
        <f t="shared" si="16"/>
        <v>#N/A</v>
      </c>
      <c r="N78" s="1" t="e">
        <f t="shared" si="17"/>
        <v>#N/A</v>
      </c>
      <c r="O78" s="7" t="e">
        <f t="shared" si="18"/>
        <v>#N/A</v>
      </c>
      <c r="P78" s="7"/>
      <c r="Q78" s="7" t="e">
        <f>IF(N78&lt;VLOOKUP(E78,'Horario salida'!$C$3:$E$41,3,FALSE),M78-1,M78)</f>
        <v>#N/A</v>
      </c>
      <c r="R78" s="7" t="e">
        <f>IF(N78&lt;VLOOKUP(E78,'Horario salida'!$C$3:$E$41,3,FALSE),N78+60,N78)</f>
        <v>#N/A</v>
      </c>
      <c r="S78" s="7" t="e">
        <f>IF(O78&lt;VLOOKUP(E78,'Horario salida'!$C$3:$F$41,4,FALSE),R78-1,R78)</f>
        <v>#N/A</v>
      </c>
      <c r="T78" s="7" t="e">
        <f>IF(O78&lt;VLOOKUP(E78,'Horario salida'!$C$3:$F$41,4,FALSE),O78+100,O78)</f>
        <v>#N/A</v>
      </c>
      <c r="U78" s="7"/>
      <c r="V78" s="7"/>
      <c r="W78" s="7"/>
      <c r="X78" s="8" t="e">
        <f>Q78-VLOOKUP(E78,'Horario salida'!$C$3:$D$41,2,FALSE)</f>
        <v>#N/A</v>
      </c>
      <c r="Y78" s="8" t="e">
        <f>S78-VLOOKUP(E78,'Horario salida'!$C$3:$E$41,3,FALSE)</f>
        <v>#N/A</v>
      </c>
      <c r="Z78" s="8" t="e">
        <f>T78-VLOOKUP(E78,'Horario salida'!$C$3:$F$41,4,FALSE)</f>
        <v>#N/A</v>
      </c>
      <c r="AB78" s="8" t="e">
        <f t="shared" si="19"/>
        <v>#N/A</v>
      </c>
      <c r="AC78" s="8" t="e">
        <f t="shared" si="20"/>
        <v>#N/A</v>
      </c>
      <c r="AD78" s="8" t="e">
        <f t="shared" si="21"/>
        <v>#N/A</v>
      </c>
      <c r="AF78" s="27"/>
      <c r="AG78" s="30"/>
      <c r="AH78" s="27"/>
      <c r="AI78" s="27"/>
      <c r="AJ78" s="27"/>
      <c r="AK78" s="28"/>
    </row>
    <row r="79" spans="2:37" ht="18" x14ac:dyDescent="0.35">
      <c r="B79" s="191"/>
      <c r="C79" s="37" t="e">
        <f>VLOOKUP(B79,'1 - Dorsales clubs'!B:C,2,FALSE)</f>
        <v>#N/A</v>
      </c>
      <c r="D79" s="37" t="e">
        <f>VLOOKUP(C79,'1 - Dorsales clubs'!C:D,2,FALSE)</f>
        <v>#N/A</v>
      </c>
      <c r="E79" s="174" t="e">
        <f>VLOOKUP(B79,'1 - Dorsales clubs'!B:F,4,FALSE)</f>
        <v>#N/A</v>
      </c>
      <c r="F79" s="24" t="e">
        <f>VLOOKUP(B79,TºCrono!B:C,2,FALSE)</f>
        <v>#N/A</v>
      </c>
      <c r="G79" s="25"/>
      <c r="H79" s="26" t="e">
        <f t="shared" si="14"/>
        <v>#N/A</v>
      </c>
      <c r="I79" s="27"/>
      <c r="J79" s="27" t="e">
        <f t="shared" si="15"/>
        <v>#N/A</v>
      </c>
      <c r="K79" s="27"/>
      <c r="L79" s="27"/>
      <c r="M79" s="1" t="e">
        <f t="shared" si="16"/>
        <v>#N/A</v>
      </c>
      <c r="N79" s="1" t="e">
        <f t="shared" si="17"/>
        <v>#N/A</v>
      </c>
      <c r="O79" s="7" t="e">
        <f t="shared" si="18"/>
        <v>#N/A</v>
      </c>
      <c r="P79" s="7"/>
      <c r="Q79" s="7" t="e">
        <f>IF(N79&lt;VLOOKUP(E79,'Horario salida'!$C$3:$E$41,3,FALSE),M79-1,M79)</f>
        <v>#N/A</v>
      </c>
      <c r="R79" s="7" t="e">
        <f>IF(N79&lt;VLOOKUP(E79,'Horario salida'!$C$3:$E$41,3,FALSE),N79+60,N79)</f>
        <v>#N/A</v>
      </c>
      <c r="S79" s="7" t="e">
        <f>IF(O79&lt;VLOOKUP(E79,'Horario salida'!$C$3:$F$41,4,FALSE),R79-1,R79)</f>
        <v>#N/A</v>
      </c>
      <c r="T79" s="7" t="e">
        <f>IF(O79&lt;VLOOKUP(E79,'Horario salida'!$C$3:$F$41,4,FALSE),O79+100,O79)</f>
        <v>#N/A</v>
      </c>
      <c r="U79" s="7"/>
      <c r="V79" s="7"/>
      <c r="W79" s="7"/>
      <c r="X79" s="8" t="e">
        <f>Q79-VLOOKUP(E79,'Horario salida'!$C$3:$D$41,2,FALSE)</f>
        <v>#N/A</v>
      </c>
      <c r="Y79" s="8" t="e">
        <f>S79-VLOOKUP(E79,'Horario salida'!$C$3:$E$41,3,FALSE)</f>
        <v>#N/A</v>
      </c>
      <c r="Z79" s="8" t="e">
        <f>T79-VLOOKUP(E79,'Horario salida'!$C$3:$F$41,4,FALSE)</f>
        <v>#N/A</v>
      </c>
      <c r="AB79" s="8" t="e">
        <f t="shared" si="19"/>
        <v>#N/A</v>
      </c>
      <c r="AC79" s="8" t="e">
        <f t="shared" si="20"/>
        <v>#N/A</v>
      </c>
      <c r="AD79" s="8" t="e">
        <f t="shared" si="21"/>
        <v>#N/A</v>
      </c>
      <c r="AF79" s="27"/>
      <c r="AG79" s="30"/>
      <c r="AH79" s="27"/>
      <c r="AI79" s="27"/>
      <c r="AJ79" s="27"/>
      <c r="AK79" s="28"/>
    </row>
    <row r="80" spans="2:37" ht="18" x14ac:dyDescent="0.35">
      <c r="B80" s="191"/>
      <c r="C80" s="37" t="e">
        <f>VLOOKUP(B80,'1 - Dorsales clubs'!B:C,2,FALSE)</f>
        <v>#N/A</v>
      </c>
      <c r="D80" s="37" t="e">
        <f>VLOOKUP(C80,'1 - Dorsales clubs'!C:D,2,FALSE)</f>
        <v>#N/A</v>
      </c>
      <c r="E80" s="174" t="e">
        <f>VLOOKUP(B80,'1 - Dorsales clubs'!B:F,4,FALSE)</f>
        <v>#N/A</v>
      </c>
      <c r="F80" s="24" t="e">
        <f>VLOOKUP(B80,TºCrono!B:C,2,FALSE)</f>
        <v>#N/A</v>
      </c>
      <c r="G80" s="25"/>
      <c r="H80" s="26" t="e">
        <f t="shared" si="14"/>
        <v>#N/A</v>
      </c>
      <c r="I80" s="27"/>
      <c r="J80" s="27" t="e">
        <f t="shared" si="15"/>
        <v>#N/A</v>
      </c>
      <c r="K80" s="27"/>
      <c r="L80" s="27"/>
      <c r="M80" s="1" t="e">
        <f t="shared" si="16"/>
        <v>#N/A</v>
      </c>
      <c r="N80" s="1" t="e">
        <f t="shared" si="17"/>
        <v>#N/A</v>
      </c>
      <c r="O80" s="7" t="e">
        <f t="shared" si="18"/>
        <v>#N/A</v>
      </c>
      <c r="P80" s="7"/>
      <c r="Q80" s="7" t="e">
        <f>IF(N80&lt;VLOOKUP(E80,'Horario salida'!$C$3:$E$41,3,FALSE),M80-1,M80)</f>
        <v>#N/A</v>
      </c>
      <c r="R80" s="7" t="e">
        <f>IF(N80&lt;VLOOKUP(E80,'Horario salida'!$C$3:$E$41,3,FALSE),N80+60,N80)</f>
        <v>#N/A</v>
      </c>
      <c r="S80" s="7" t="e">
        <f>IF(O80&lt;VLOOKUP(E80,'Horario salida'!$C$3:$F$41,4,FALSE),R80-1,R80)</f>
        <v>#N/A</v>
      </c>
      <c r="T80" s="7" t="e">
        <f>IF(O80&lt;VLOOKUP(E80,'Horario salida'!$C$3:$F$41,4,FALSE),O80+100,O80)</f>
        <v>#N/A</v>
      </c>
      <c r="U80" s="7"/>
      <c r="V80" s="7"/>
      <c r="W80" s="7"/>
      <c r="X80" s="8" t="e">
        <f>Q80-VLOOKUP(E80,'Horario salida'!$C$3:$D$41,2,FALSE)</f>
        <v>#N/A</v>
      </c>
      <c r="Y80" s="8" t="e">
        <f>S80-VLOOKUP(E80,'Horario salida'!$C$3:$E$41,3,FALSE)</f>
        <v>#N/A</v>
      </c>
      <c r="Z80" s="8" t="e">
        <f>T80-VLOOKUP(E80,'Horario salida'!$C$3:$F$41,4,FALSE)</f>
        <v>#N/A</v>
      </c>
      <c r="AB80" s="8" t="e">
        <f t="shared" si="19"/>
        <v>#N/A</v>
      </c>
      <c r="AC80" s="8" t="e">
        <f t="shared" si="20"/>
        <v>#N/A</v>
      </c>
      <c r="AD80" s="8" t="e">
        <f t="shared" si="21"/>
        <v>#N/A</v>
      </c>
      <c r="AF80" s="27"/>
      <c r="AG80" s="30"/>
      <c r="AH80" s="27"/>
      <c r="AI80" s="27"/>
      <c r="AJ80" s="27"/>
      <c r="AK80" s="28"/>
    </row>
    <row r="81" spans="2:37" ht="18" x14ac:dyDescent="0.35">
      <c r="B81" s="191"/>
      <c r="C81" s="37" t="e">
        <f>VLOOKUP(B81,'1 - Dorsales clubs'!B:C,2,FALSE)</f>
        <v>#N/A</v>
      </c>
      <c r="D81" s="37" t="e">
        <f>VLOOKUP(C81,'1 - Dorsales clubs'!C:D,2,FALSE)</f>
        <v>#N/A</v>
      </c>
      <c r="E81" s="174" t="e">
        <f>VLOOKUP(B81,'1 - Dorsales clubs'!B:F,4,FALSE)</f>
        <v>#N/A</v>
      </c>
      <c r="F81" s="24" t="e">
        <f>VLOOKUP(B81,TºCrono!B:C,2,FALSE)</f>
        <v>#N/A</v>
      </c>
      <c r="G81" s="25"/>
      <c r="H81" s="26" t="e">
        <f t="shared" si="14"/>
        <v>#N/A</v>
      </c>
      <c r="I81" s="27"/>
      <c r="J81" s="27" t="e">
        <f t="shared" si="15"/>
        <v>#N/A</v>
      </c>
      <c r="K81" s="27"/>
      <c r="L81" s="27"/>
      <c r="M81" s="1" t="e">
        <f t="shared" si="16"/>
        <v>#N/A</v>
      </c>
      <c r="N81" s="1" t="e">
        <f t="shared" si="17"/>
        <v>#N/A</v>
      </c>
      <c r="O81" s="7" t="e">
        <f t="shared" si="18"/>
        <v>#N/A</v>
      </c>
      <c r="P81" s="7"/>
      <c r="Q81" s="7" t="e">
        <f>IF(N81&lt;VLOOKUP(E81,'Horario salida'!$C$3:$E$41,3,FALSE),M81-1,M81)</f>
        <v>#N/A</v>
      </c>
      <c r="R81" s="7" t="e">
        <f>IF(N81&lt;VLOOKUP(E81,'Horario salida'!$C$3:$E$41,3,FALSE),N81+60,N81)</f>
        <v>#N/A</v>
      </c>
      <c r="S81" s="7" t="e">
        <f>IF(O81&lt;VLOOKUP(E81,'Horario salida'!$C$3:$F$41,4,FALSE),R81-1,R81)</f>
        <v>#N/A</v>
      </c>
      <c r="T81" s="7" t="e">
        <f>IF(O81&lt;VLOOKUP(E81,'Horario salida'!$C$3:$F$41,4,FALSE),O81+100,O81)</f>
        <v>#N/A</v>
      </c>
      <c r="U81" s="7"/>
      <c r="V81" s="7"/>
      <c r="W81" s="7"/>
      <c r="X81" s="8" t="e">
        <f>Q81-VLOOKUP(E81,'Horario salida'!$C$3:$D$41,2,FALSE)</f>
        <v>#N/A</v>
      </c>
      <c r="Y81" s="8" t="e">
        <f>S81-VLOOKUP(E81,'Horario salida'!$C$3:$E$41,3,FALSE)</f>
        <v>#N/A</v>
      </c>
      <c r="Z81" s="8" t="e">
        <f>T81-VLOOKUP(E81,'Horario salida'!$C$3:$F$41,4,FALSE)</f>
        <v>#N/A</v>
      </c>
      <c r="AB81" s="8" t="e">
        <f t="shared" si="19"/>
        <v>#N/A</v>
      </c>
      <c r="AC81" s="8" t="e">
        <f t="shared" si="20"/>
        <v>#N/A</v>
      </c>
      <c r="AD81" s="8" t="e">
        <f t="shared" si="21"/>
        <v>#N/A</v>
      </c>
      <c r="AF81" s="27"/>
      <c r="AG81" s="30"/>
      <c r="AH81" s="27"/>
      <c r="AI81" s="27"/>
      <c r="AJ81" s="27"/>
      <c r="AK81" s="28"/>
    </row>
    <row r="82" spans="2:37" ht="18" x14ac:dyDescent="0.35">
      <c r="B82" s="191"/>
      <c r="C82" s="37" t="e">
        <f>VLOOKUP(B82,'1 - Dorsales clubs'!B:C,2,FALSE)</f>
        <v>#N/A</v>
      </c>
      <c r="D82" s="37" t="e">
        <f>VLOOKUP(C82,'1 - Dorsales clubs'!C:D,2,FALSE)</f>
        <v>#N/A</v>
      </c>
      <c r="E82" s="174" t="e">
        <f>VLOOKUP(B82,'1 - Dorsales clubs'!B:F,4,FALSE)</f>
        <v>#N/A</v>
      </c>
      <c r="F82" s="24" t="e">
        <f>VLOOKUP(B82,TºCrono!B:C,2,FALSE)</f>
        <v>#N/A</v>
      </c>
      <c r="G82" s="25"/>
      <c r="H82" s="26" t="e">
        <f t="shared" si="14"/>
        <v>#N/A</v>
      </c>
      <c r="I82" s="27"/>
      <c r="J82" s="27" t="e">
        <f t="shared" si="15"/>
        <v>#N/A</v>
      </c>
      <c r="K82" s="27"/>
      <c r="L82" s="27"/>
      <c r="M82" s="1" t="e">
        <f t="shared" si="16"/>
        <v>#N/A</v>
      </c>
      <c r="N82" s="1" t="e">
        <f t="shared" si="17"/>
        <v>#N/A</v>
      </c>
      <c r="O82" s="7" t="e">
        <f t="shared" si="18"/>
        <v>#N/A</v>
      </c>
      <c r="P82" s="7"/>
      <c r="Q82" s="7" t="e">
        <f>IF(N82&lt;VLOOKUP(E82,'Horario salida'!$C$3:$E$41,3,FALSE),M82-1,M82)</f>
        <v>#N/A</v>
      </c>
      <c r="R82" s="7" t="e">
        <f>IF(N82&lt;VLOOKUP(E82,'Horario salida'!$C$3:$E$41,3,FALSE),N82+60,N82)</f>
        <v>#N/A</v>
      </c>
      <c r="S82" s="7" t="e">
        <f>IF(O82&lt;VLOOKUP(E82,'Horario salida'!$C$3:$F$41,4,FALSE),R82-1,R82)</f>
        <v>#N/A</v>
      </c>
      <c r="T82" s="7" t="e">
        <f>IF(O82&lt;VLOOKUP(E82,'Horario salida'!$C$3:$F$41,4,FALSE),O82+100,O82)</f>
        <v>#N/A</v>
      </c>
      <c r="U82" s="7"/>
      <c r="V82" s="7"/>
      <c r="W82" s="7"/>
      <c r="X82" s="8" t="e">
        <f>Q82-VLOOKUP(E82,'Horario salida'!$C$3:$D$41,2,FALSE)</f>
        <v>#N/A</v>
      </c>
      <c r="Y82" s="8" t="e">
        <f>S82-VLOOKUP(E82,'Horario salida'!$C$3:$E$41,3,FALSE)</f>
        <v>#N/A</v>
      </c>
      <c r="Z82" s="8" t="e">
        <f>T82-VLOOKUP(E82,'Horario salida'!$C$3:$F$41,4,FALSE)</f>
        <v>#N/A</v>
      </c>
      <c r="AB82" s="8" t="e">
        <f t="shared" si="19"/>
        <v>#N/A</v>
      </c>
      <c r="AC82" s="8" t="e">
        <f t="shared" si="20"/>
        <v>#N/A</v>
      </c>
      <c r="AD82" s="8" t="e">
        <f t="shared" si="21"/>
        <v>#N/A</v>
      </c>
      <c r="AF82" s="27"/>
      <c r="AG82" s="30"/>
      <c r="AH82" s="27"/>
      <c r="AI82" s="27"/>
      <c r="AJ82" s="27"/>
      <c r="AK82" s="28"/>
    </row>
    <row r="83" spans="2:37" ht="18" x14ac:dyDescent="0.35">
      <c r="B83" s="191"/>
      <c r="C83" s="37" t="e">
        <f>VLOOKUP(B83,'1 - Dorsales clubs'!B:C,2,FALSE)</f>
        <v>#N/A</v>
      </c>
      <c r="D83" s="37" t="e">
        <f>VLOOKUP(C83,'1 - Dorsales clubs'!C:D,2,FALSE)</f>
        <v>#N/A</v>
      </c>
      <c r="E83" s="174" t="e">
        <f>VLOOKUP(B83,'1 - Dorsales clubs'!B:F,4,FALSE)</f>
        <v>#N/A</v>
      </c>
      <c r="F83" s="24" t="e">
        <f>VLOOKUP(B83,TºCrono!B:C,2,FALSE)</f>
        <v>#N/A</v>
      </c>
      <c r="G83" s="25"/>
      <c r="H83" s="26" t="e">
        <f t="shared" si="14"/>
        <v>#N/A</v>
      </c>
      <c r="I83" s="27"/>
      <c r="J83" s="27" t="e">
        <f t="shared" si="15"/>
        <v>#N/A</v>
      </c>
      <c r="K83" s="27"/>
      <c r="L83" s="27"/>
      <c r="M83" s="1" t="e">
        <f t="shared" si="16"/>
        <v>#N/A</v>
      </c>
      <c r="N83" s="1" t="e">
        <f t="shared" si="17"/>
        <v>#N/A</v>
      </c>
      <c r="O83" s="7" t="e">
        <f t="shared" si="18"/>
        <v>#N/A</v>
      </c>
      <c r="P83" s="7"/>
      <c r="Q83" s="7" t="e">
        <f>IF(N83&lt;VLOOKUP(E83,'Horario salida'!$C$3:$E$41,3,FALSE),M83-1,M83)</f>
        <v>#N/A</v>
      </c>
      <c r="R83" s="7" t="e">
        <f>IF(N83&lt;VLOOKUP(E83,'Horario salida'!$C$3:$E$41,3,FALSE),N83+60,N83)</f>
        <v>#N/A</v>
      </c>
      <c r="S83" s="7" t="e">
        <f>IF(O83&lt;VLOOKUP(E83,'Horario salida'!$C$3:$F$41,4,FALSE),R83-1,R83)</f>
        <v>#N/A</v>
      </c>
      <c r="T83" s="7" t="e">
        <f>IF(O83&lt;VLOOKUP(E83,'Horario salida'!$C$3:$F$41,4,FALSE),O83+100,O83)</f>
        <v>#N/A</v>
      </c>
      <c r="U83" s="7"/>
      <c r="V83" s="7"/>
      <c r="W83" s="7"/>
      <c r="X83" s="8" t="e">
        <f>Q83-VLOOKUP(E83,'Horario salida'!$C$3:$D$41,2,FALSE)</f>
        <v>#N/A</v>
      </c>
      <c r="Y83" s="8" t="e">
        <f>S83-VLOOKUP(E83,'Horario salida'!$C$3:$E$41,3,FALSE)</f>
        <v>#N/A</v>
      </c>
      <c r="Z83" s="8" t="e">
        <f>T83-VLOOKUP(E83,'Horario salida'!$C$3:$F$41,4,FALSE)</f>
        <v>#N/A</v>
      </c>
      <c r="AB83" s="8" t="e">
        <f t="shared" si="19"/>
        <v>#N/A</v>
      </c>
      <c r="AC83" s="8" t="e">
        <f t="shared" si="20"/>
        <v>#N/A</v>
      </c>
      <c r="AD83" s="8" t="e">
        <f t="shared" si="21"/>
        <v>#N/A</v>
      </c>
      <c r="AF83" s="27"/>
      <c r="AG83" s="30"/>
      <c r="AH83" s="27"/>
      <c r="AI83" s="27"/>
      <c r="AJ83" s="27"/>
      <c r="AK83" s="28"/>
    </row>
    <row r="84" spans="2:37" ht="18" x14ac:dyDescent="0.35">
      <c r="B84" s="191"/>
      <c r="C84" s="37" t="e">
        <f>VLOOKUP(B84,'1 - Dorsales clubs'!B:C,2,FALSE)</f>
        <v>#N/A</v>
      </c>
      <c r="D84" s="37" t="e">
        <f>VLOOKUP(C84,'1 - Dorsales clubs'!C:D,2,FALSE)</f>
        <v>#N/A</v>
      </c>
      <c r="E84" s="174" t="e">
        <f>VLOOKUP(B84,'1 - Dorsales clubs'!B:F,4,FALSE)</f>
        <v>#N/A</v>
      </c>
      <c r="F84" s="24" t="e">
        <f>VLOOKUP(B84,TºCrono!B:C,2,FALSE)</f>
        <v>#N/A</v>
      </c>
      <c r="G84" s="25"/>
      <c r="H84" s="26" t="e">
        <f t="shared" si="14"/>
        <v>#N/A</v>
      </c>
      <c r="I84" s="27"/>
      <c r="J84" s="27" t="e">
        <f t="shared" si="15"/>
        <v>#N/A</v>
      </c>
      <c r="K84" s="27"/>
      <c r="L84" s="27"/>
      <c r="M84" s="1" t="e">
        <f t="shared" si="16"/>
        <v>#N/A</v>
      </c>
      <c r="N84" s="1" t="e">
        <f t="shared" si="17"/>
        <v>#N/A</v>
      </c>
      <c r="O84" s="7" t="e">
        <f t="shared" si="18"/>
        <v>#N/A</v>
      </c>
      <c r="P84" s="7"/>
      <c r="Q84" s="7" t="e">
        <f>IF(N84&lt;VLOOKUP(E84,'Horario salida'!$C$3:$E$41,3,FALSE),M84-1,M84)</f>
        <v>#N/A</v>
      </c>
      <c r="R84" s="7" t="e">
        <f>IF(N84&lt;VLOOKUP(E84,'Horario salida'!$C$3:$E$41,3,FALSE),N84+60,N84)</f>
        <v>#N/A</v>
      </c>
      <c r="S84" s="7" t="e">
        <f>IF(O84&lt;VLOOKUP(E84,'Horario salida'!$C$3:$F$41,4,FALSE),R84-1,R84)</f>
        <v>#N/A</v>
      </c>
      <c r="T84" s="7" t="e">
        <f>IF(O84&lt;VLOOKUP(E84,'Horario salida'!$C$3:$F$41,4,FALSE),O84+100,O84)</f>
        <v>#N/A</v>
      </c>
      <c r="U84" s="7"/>
      <c r="V84" s="7"/>
      <c r="W84" s="7"/>
      <c r="X84" s="8" t="e">
        <f>Q84-VLOOKUP(E84,'Horario salida'!$C$3:$D$41,2,FALSE)</f>
        <v>#N/A</v>
      </c>
      <c r="Y84" s="8" t="e">
        <f>S84-VLOOKUP(E84,'Horario salida'!$C$3:$E$41,3,FALSE)</f>
        <v>#N/A</v>
      </c>
      <c r="Z84" s="8" t="e">
        <f>T84-VLOOKUP(E84,'Horario salida'!$C$3:$F$41,4,FALSE)</f>
        <v>#N/A</v>
      </c>
      <c r="AB84" s="8" t="e">
        <f t="shared" si="19"/>
        <v>#N/A</v>
      </c>
      <c r="AC84" s="8" t="e">
        <f t="shared" si="20"/>
        <v>#N/A</v>
      </c>
      <c r="AD84" s="8" t="e">
        <f t="shared" si="21"/>
        <v>#N/A</v>
      </c>
      <c r="AF84" s="27"/>
      <c r="AG84" s="30"/>
      <c r="AH84" s="27"/>
      <c r="AI84" s="27"/>
      <c r="AJ84" s="27"/>
      <c r="AK84" s="28"/>
    </row>
    <row r="85" spans="2:37" ht="18" x14ac:dyDescent="0.35">
      <c r="B85" s="191"/>
      <c r="C85" s="37" t="e">
        <f>VLOOKUP(B85,'1 - Dorsales clubs'!B:C,2,FALSE)</f>
        <v>#N/A</v>
      </c>
      <c r="D85" s="37" t="e">
        <f>VLOOKUP(C85,'1 - Dorsales clubs'!C:D,2,FALSE)</f>
        <v>#N/A</v>
      </c>
      <c r="E85" s="174" t="e">
        <f>VLOOKUP(B85,'1 - Dorsales clubs'!B:F,4,FALSE)</f>
        <v>#N/A</v>
      </c>
      <c r="F85" s="24" t="e">
        <f>VLOOKUP(B85,TºCrono!B:C,2,FALSE)</f>
        <v>#N/A</v>
      </c>
      <c r="G85" s="25"/>
      <c r="H85" s="26" t="e">
        <f t="shared" si="14"/>
        <v>#N/A</v>
      </c>
      <c r="I85" s="27"/>
      <c r="J85" s="27" t="e">
        <f t="shared" si="15"/>
        <v>#N/A</v>
      </c>
      <c r="K85" s="27"/>
      <c r="L85" s="27"/>
      <c r="M85" s="1" t="e">
        <f t="shared" si="16"/>
        <v>#N/A</v>
      </c>
      <c r="N85" s="1" t="e">
        <f t="shared" si="17"/>
        <v>#N/A</v>
      </c>
      <c r="O85" s="7" t="e">
        <f t="shared" si="18"/>
        <v>#N/A</v>
      </c>
      <c r="P85" s="7"/>
      <c r="Q85" s="7" t="e">
        <f>IF(N85&lt;VLOOKUP(E85,'Horario salida'!$C$3:$E$41,3,FALSE),M85-1,M85)</f>
        <v>#N/A</v>
      </c>
      <c r="R85" s="7" t="e">
        <f>IF(N85&lt;VLOOKUP(E85,'Horario salida'!$C$3:$E$41,3,FALSE),N85+60,N85)</f>
        <v>#N/A</v>
      </c>
      <c r="S85" s="7" t="e">
        <f>IF(O85&lt;VLOOKUP(E85,'Horario salida'!$C$3:$F$41,4,FALSE),R85-1,R85)</f>
        <v>#N/A</v>
      </c>
      <c r="T85" s="7" t="e">
        <f>IF(O85&lt;VLOOKUP(E85,'Horario salida'!$C$3:$F$41,4,FALSE),O85+100,O85)</f>
        <v>#N/A</v>
      </c>
      <c r="U85" s="7"/>
      <c r="V85" s="7"/>
      <c r="W85" s="7"/>
      <c r="X85" s="8" t="e">
        <f>Q85-VLOOKUP(E85,'Horario salida'!$C$3:$D$41,2,FALSE)</f>
        <v>#N/A</v>
      </c>
      <c r="Y85" s="8" t="e">
        <f>S85-VLOOKUP(E85,'Horario salida'!$C$3:$E$41,3,FALSE)</f>
        <v>#N/A</v>
      </c>
      <c r="Z85" s="8" t="e">
        <f>T85-VLOOKUP(E85,'Horario salida'!$C$3:$F$41,4,FALSE)</f>
        <v>#N/A</v>
      </c>
      <c r="AB85" s="8" t="e">
        <f t="shared" si="19"/>
        <v>#N/A</v>
      </c>
      <c r="AC85" s="8" t="e">
        <f t="shared" si="20"/>
        <v>#N/A</v>
      </c>
      <c r="AD85" s="8" t="e">
        <f t="shared" si="21"/>
        <v>#N/A</v>
      </c>
      <c r="AF85" s="27"/>
      <c r="AG85" s="30"/>
      <c r="AH85" s="27"/>
      <c r="AI85" s="27"/>
      <c r="AJ85" s="27"/>
      <c r="AK85" s="28"/>
    </row>
    <row r="86" spans="2:37" ht="18" x14ac:dyDescent="0.35">
      <c r="B86" s="192"/>
      <c r="C86" s="37" t="e">
        <f>VLOOKUP(B86,'1 - Dorsales clubs'!B:C,2,FALSE)</f>
        <v>#N/A</v>
      </c>
      <c r="D86" s="37" t="e">
        <f>VLOOKUP(C86,'1 - Dorsales clubs'!C:D,2,FALSE)</f>
        <v>#N/A</v>
      </c>
      <c r="E86" s="173" t="e">
        <f>VLOOKUP(B86,'1 - Dorsales clubs'!B:F,4,FALSE)</f>
        <v>#N/A</v>
      </c>
      <c r="F86" s="24" t="e">
        <f>VLOOKUP(B86,TºCrono!B:C,2,FALSE)</f>
        <v>#N/A</v>
      </c>
      <c r="G86" s="25"/>
      <c r="H86" s="26" t="e">
        <f t="shared" si="14"/>
        <v>#N/A</v>
      </c>
      <c r="I86" s="27"/>
      <c r="J86" s="27" t="e">
        <f t="shared" si="15"/>
        <v>#N/A</v>
      </c>
      <c r="K86" s="27"/>
      <c r="L86" s="27"/>
      <c r="M86" s="1" t="e">
        <f t="shared" si="16"/>
        <v>#N/A</v>
      </c>
      <c r="N86" s="1" t="e">
        <f t="shared" si="17"/>
        <v>#N/A</v>
      </c>
      <c r="O86" s="7" t="e">
        <f t="shared" si="18"/>
        <v>#N/A</v>
      </c>
      <c r="P86" s="7"/>
      <c r="Q86" s="7" t="e">
        <f>IF(N86&lt;VLOOKUP(E86,'Horario salida'!$C$3:$E$41,3,FALSE),M86-1,M86)</f>
        <v>#N/A</v>
      </c>
      <c r="R86" s="7" t="e">
        <f>IF(N86&lt;VLOOKUP(E86,'Horario salida'!$C$3:$E$41,3,FALSE),N86+60,N86)</f>
        <v>#N/A</v>
      </c>
      <c r="S86" s="7" t="e">
        <f>IF(O86&lt;VLOOKUP(E86,'Horario salida'!$C$3:$F$41,4,FALSE),R86-1,R86)</f>
        <v>#N/A</v>
      </c>
      <c r="T86" s="7" t="e">
        <f>IF(O86&lt;VLOOKUP(E86,'Horario salida'!$C$3:$F$41,4,FALSE),O86+100,O86)</f>
        <v>#N/A</v>
      </c>
      <c r="U86" s="7"/>
      <c r="V86" s="7"/>
      <c r="W86" s="7"/>
      <c r="X86" s="8" t="e">
        <f>Q86-VLOOKUP(E86,'Horario salida'!$C$3:$D$41,2,FALSE)</f>
        <v>#N/A</v>
      </c>
      <c r="Y86" s="8" t="e">
        <f>S86-VLOOKUP(E86,'Horario salida'!$C$3:$E$41,3,FALSE)</f>
        <v>#N/A</v>
      </c>
      <c r="Z86" s="8" t="e">
        <f>T86-VLOOKUP(E86,'Horario salida'!$C$3:$F$41,4,FALSE)</f>
        <v>#N/A</v>
      </c>
      <c r="AB86" s="8" t="e">
        <f t="shared" si="19"/>
        <v>#N/A</v>
      </c>
      <c r="AC86" s="8" t="e">
        <f t="shared" si="20"/>
        <v>#N/A</v>
      </c>
      <c r="AD86" s="8" t="e">
        <f t="shared" si="21"/>
        <v>#N/A</v>
      </c>
      <c r="AF86" s="27"/>
      <c r="AG86" s="30"/>
      <c r="AH86" s="27"/>
      <c r="AI86" s="27"/>
      <c r="AJ86" s="27"/>
      <c r="AK86" s="28"/>
    </row>
    <row r="87" spans="2:37" ht="18" x14ac:dyDescent="0.35">
      <c r="B87" s="193"/>
      <c r="C87" s="37" t="e">
        <f>VLOOKUP(B87,'1 - Dorsales clubs'!B:C,2,FALSE)</f>
        <v>#N/A</v>
      </c>
      <c r="D87" s="37" t="e">
        <f>VLOOKUP(C87,'1 - Dorsales clubs'!C:D,2,FALSE)</f>
        <v>#N/A</v>
      </c>
      <c r="E87" s="173" t="e">
        <f>VLOOKUP(B87,'1 - Dorsales clubs'!B:F,4,FALSE)</f>
        <v>#N/A</v>
      </c>
      <c r="F87" s="24" t="e">
        <f>VLOOKUP(B87,TºCrono!B:C,2,FALSE)</f>
        <v>#N/A</v>
      </c>
      <c r="G87" s="25"/>
      <c r="H87" s="26" t="e">
        <f t="shared" si="14"/>
        <v>#N/A</v>
      </c>
      <c r="I87" s="27"/>
      <c r="J87" s="27" t="e">
        <f t="shared" si="15"/>
        <v>#N/A</v>
      </c>
      <c r="K87" s="27"/>
      <c r="L87" s="27"/>
      <c r="M87" s="1" t="e">
        <f t="shared" si="16"/>
        <v>#N/A</v>
      </c>
      <c r="N87" s="1" t="e">
        <f t="shared" si="17"/>
        <v>#N/A</v>
      </c>
      <c r="O87" s="7" t="e">
        <f t="shared" si="18"/>
        <v>#N/A</v>
      </c>
      <c r="P87" s="7"/>
      <c r="Q87" s="7" t="e">
        <f>IF(N87&lt;VLOOKUP(E87,'Horario salida'!$C$3:$E$41,3,FALSE),M87-1,M87)</f>
        <v>#N/A</v>
      </c>
      <c r="R87" s="7" t="e">
        <f>IF(N87&lt;VLOOKUP(E87,'Horario salida'!$C$3:$E$41,3,FALSE),N87+60,N87)</f>
        <v>#N/A</v>
      </c>
      <c r="S87" s="7" t="e">
        <f>IF(O87&lt;VLOOKUP(E87,'Horario salida'!$C$3:$F$41,4,FALSE),R87-1,R87)</f>
        <v>#N/A</v>
      </c>
      <c r="T87" s="7" t="e">
        <f>IF(O87&lt;VLOOKUP(E87,'Horario salida'!$C$3:$F$41,4,FALSE),O87+100,O87)</f>
        <v>#N/A</v>
      </c>
      <c r="U87" s="7"/>
      <c r="V87" s="7"/>
      <c r="W87" s="7"/>
      <c r="X87" s="8" t="e">
        <f>Q87-VLOOKUP(E87,'Horario salida'!$C$3:$D$41,2,FALSE)</f>
        <v>#N/A</v>
      </c>
      <c r="Y87" s="8" t="e">
        <f>S87-VLOOKUP(E87,'Horario salida'!$C$3:$E$41,3,FALSE)</f>
        <v>#N/A</v>
      </c>
      <c r="Z87" s="8" t="e">
        <f>T87-VLOOKUP(E87,'Horario salida'!$C$3:$F$41,4,FALSE)</f>
        <v>#N/A</v>
      </c>
      <c r="AB87" s="8" t="e">
        <f t="shared" si="19"/>
        <v>#N/A</v>
      </c>
      <c r="AC87" s="8" t="e">
        <f t="shared" si="20"/>
        <v>#N/A</v>
      </c>
      <c r="AD87" s="8" t="e">
        <f t="shared" si="21"/>
        <v>#N/A</v>
      </c>
      <c r="AF87" s="27"/>
      <c r="AG87" s="30"/>
      <c r="AH87" s="27"/>
      <c r="AI87" s="27"/>
      <c r="AJ87" s="27"/>
      <c r="AK87" s="28"/>
    </row>
    <row r="88" spans="2:37" ht="18" x14ac:dyDescent="0.35">
      <c r="B88" s="192"/>
      <c r="C88" s="37" t="e">
        <f>VLOOKUP(B88,'1 - Dorsales clubs'!B:C,2,FALSE)</f>
        <v>#N/A</v>
      </c>
      <c r="D88" s="37" t="e">
        <f>VLOOKUP(C88,'1 - Dorsales clubs'!C:D,2,FALSE)</f>
        <v>#N/A</v>
      </c>
      <c r="E88" s="173" t="e">
        <f>VLOOKUP(B88,'1 - Dorsales clubs'!B:F,4,FALSE)</f>
        <v>#N/A</v>
      </c>
      <c r="F88" s="24" t="e">
        <f>VLOOKUP(B88,TºCrono!B:C,2,FALSE)</f>
        <v>#N/A</v>
      </c>
      <c r="G88" s="25"/>
      <c r="H88" s="26" t="e">
        <f t="shared" si="14"/>
        <v>#N/A</v>
      </c>
      <c r="I88" s="27"/>
      <c r="J88" s="27" t="e">
        <f t="shared" si="15"/>
        <v>#N/A</v>
      </c>
      <c r="K88" s="27"/>
      <c r="L88" s="27"/>
      <c r="M88" s="1" t="e">
        <f t="shared" si="16"/>
        <v>#N/A</v>
      </c>
      <c r="N88" s="1" t="e">
        <f t="shared" si="17"/>
        <v>#N/A</v>
      </c>
      <c r="O88" s="7" t="e">
        <f t="shared" si="18"/>
        <v>#N/A</v>
      </c>
      <c r="P88" s="7"/>
      <c r="Q88" s="7" t="e">
        <f>IF(N88&lt;VLOOKUP(E88,'Horario salida'!$C$3:$E$41,3,FALSE),M88-1,M88)</f>
        <v>#N/A</v>
      </c>
      <c r="R88" s="7" t="e">
        <f>IF(N88&lt;VLOOKUP(E88,'Horario salida'!$C$3:$E$41,3,FALSE),N88+60,N88)</f>
        <v>#N/A</v>
      </c>
      <c r="S88" s="7" t="e">
        <f>IF(O88&lt;VLOOKUP(E88,'Horario salida'!$C$3:$F$41,4,FALSE),R88-1,R88)</f>
        <v>#N/A</v>
      </c>
      <c r="T88" s="7" t="e">
        <f>IF(O88&lt;VLOOKUP(E88,'Horario salida'!$C$3:$F$41,4,FALSE),O88+100,O88)</f>
        <v>#N/A</v>
      </c>
      <c r="U88" s="7"/>
      <c r="V88" s="7"/>
      <c r="W88" s="7"/>
      <c r="X88" s="8" t="e">
        <f>Q88-VLOOKUP(E88,'Horario salida'!$C$3:$D$41,2,FALSE)</f>
        <v>#N/A</v>
      </c>
      <c r="Y88" s="8" t="e">
        <f>S88-VLOOKUP(E88,'Horario salida'!$C$3:$E$41,3,FALSE)</f>
        <v>#N/A</v>
      </c>
      <c r="Z88" s="8" t="e">
        <f>T88-VLOOKUP(E88,'Horario salida'!$C$3:$F$41,4,FALSE)</f>
        <v>#N/A</v>
      </c>
      <c r="AB88" s="8" t="e">
        <f t="shared" si="19"/>
        <v>#N/A</v>
      </c>
      <c r="AC88" s="8" t="e">
        <f t="shared" si="20"/>
        <v>#N/A</v>
      </c>
      <c r="AD88" s="8" t="e">
        <f t="shared" si="21"/>
        <v>#N/A</v>
      </c>
      <c r="AF88" s="27"/>
      <c r="AG88" s="30"/>
      <c r="AH88" s="27"/>
      <c r="AI88" s="27"/>
      <c r="AJ88" s="27"/>
      <c r="AK88" s="28"/>
    </row>
    <row r="89" spans="2:37" ht="18" x14ac:dyDescent="0.35">
      <c r="B89" s="193"/>
      <c r="C89" s="37" t="e">
        <f>VLOOKUP(B89,'1 - Dorsales clubs'!B:C,2,FALSE)</f>
        <v>#N/A</v>
      </c>
      <c r="D89" s="37" t="e">
        <f>VLOOKUP(C89,'1 - Dorsales clubs'!C:D,2,FALSE)</f>
        <v>#N/A</v>
      </c>
      <c r="E89" s="173" t="e">
        <f>VLOOKUP(B89,'1 - Dorsales clubs'!B:F,4,FALSE)</f>
        <v>#N/A</v>
      </c>
      <c r="F89" s="24" t="e">
        <f>VLOOKUP(B89,TºCrono!B:C,2,FALSE)</f>
        <v>#N/A</v>
      </c>
      <c r="G89" s="25"/>
      <c r="H89" s="26" t="e">
        <f t="shared" si="14"/>
        <v>#N/A</v>
      </c>
      <c r="I89" s="27"/>
      <c r="J89" s="27" t="e">
        <f t="shared" si="15"/>
        <v>#N/A</v>
      </c>
      <c r="K89" s="27"/>
      <c r="L89" s="27"/>
      <c r="M89" s="1" t="e">
        <f t="shared" si="16"/>
        <v>#N/A</v>
      </c>
      <c r="N89" s="1" t="e">
        <f t="shared" si="17"/>
        <v>#N/A</v>
      </c>
      <c r="O89" s="7" t="e">
        <f t="shared" si="18"/>
        <v>#N/A</v>
      </c>
      <c r="P89" s="7"/>
      <c r="Q89" s="7" t="e">
        <f>IF(N89&lt;VLOOKUP(E89,'Horario salida'!$C$3:$E$41,3,FALSE),M89-1,M89)</f>
        <v>#N/A</v>
      </c>
      <c r="R89" s="7" t="e">
        <f>IF(N89&lt;VLOOKUP(E89,'Horario salida'!$C$3:$E$41,3,FALSE),N89+60,N89)</f>
        <v>#N/A</v>
      </c>
      <c r="S89" s="7" t="e">
        <f>IF(O89&lt;VLOOKUP(E89,'Horario salida'!$C$3:$F$41,4,FALSE),R89-1,R89)</f>
        <v>#N/A</v>
      </c>
      <c r="T89" s="7" t="e">
        <f>IF(O89&lt;VLOOKUP(E89,'Horario salida'!$C$3:$F$41,4,FALSE),O89+100,O89)</f>
        <v>#N/A</v>
      </c>
      <c r="U89" s="7"/>
      <c r="V89" s="7"/>
      <c r="W89" s="7"/>
      <c r="X89" s="8" t="e">
        <f>Q89-VLOOKUP(E89,'Horario salida'!$C$3:$D$41,2,FALSE)</f>
        <v>#N/A</v>
      </c>
      <c r="Y89" s="8" t="e">
        <f>S89-VLOOKUP(E89,'Horario salida'!$C$3:$E$41,3,FALSE)</f>
        <v>#N/A</v>
      </c>
      <c r="Z89" s="8" t="e">
        <f>T89-VLOOKUP(E89,'Horario salida'!$C$3:$F$41,4,FALSE)</f>
        <v>#N/A</v>
      </c>
      <c r="AB89" s="8" t="e">
        <f t="shared" si="19"/>
        <v>#N/A</v>
      </c>
      <c r="AC89" s="8" t="e">
        <f t="shared" si="20"/>
        <v>#N/A</v>
      </c>
      <c r="AD89" s="8" t="e">
        <f t="shared" si="21"/>
        <v>#N/A</v>
      </c>
      <c r="AF89" s="27"/>
      <c r="AG89" s="30"/>
      <c r="AH89" s="27"/>
      <c r="AI89" s="27"/>
      <c r="AJ89" s="27"/>
      <c r="AK89" s="28"/>
    </row>
    <row r="90" spans="2:37" ht="18" x14ac:dyDescent="0.35">
      <c r="B90" s="192"/>
      <c r="C90" s="37" t="e">
        <f>VLOOKUP(B90,'1 - Dorsales clubs'!B:C,2,FALSE)</f>
        <v>#N/A</v>
      </c>
      <c r="D90" s="37" t="e">
        <f>VLOOKUP(C90,'1 - Dorsales clubs'!C:D,2,FALSE)</f>
        <v>#N/A</v>
      </c>
      <c r="E90" s="173" t="e">
        <f>VLOOKUP(B90,'1 - Dorsales clubs'!B:F,4,FALSE)</f>
        <v>#N/A</v>
      </c>
      <c r="F90" s="24" t="e">
        <f>VLOOKUP(B90,TºCrono!B:C,2,FALSE)</f>
        <v>#N/A</v>
      </c>
      <c r="G90" s="25"/>
      <c r="H90" s="26" t="e">
        <f t="shared" si="14"/>
        <v>#N/A</v>
      </c>
      <c r="I90" s="27"/>
      <c r="J90" s="27" t="e">
        <f t="shared" si="15"/>
        <v>#N/A</v>
      </c>
      <c r="K90" s="27"/>
      <c r="L90" s="27"/>
      <c r="M90" s="1" t="e">
        <f t="shared" si="16"/>
        <v>#N/A</v>
      </c>
      <c r="N90" s="1" t="e">
        <f t="shared" si="17"/>
        <v>#N/A</v>
      </c>
      <c r="O90" s="7" t="e">
        <f t="shared" si="18"/>
        <v>#N/A</v>
      </c>
      <c r="P90" s="7"/>
      <c r="Q90" s="7" t="e">
        <f>IF(N90&lt;VLOOKUP(E90,'Horario salida'!$C$3:$E$41,3,FALSE),M90-1,M90)</f>
        <v>#N/A</v>
      </c>
      <c r="R90" s="7" t="e">
        <f>IF(N90&lt;VLOOKUP(E90,'Horario salida'!$C$3:$E$41,3,FALSE),N90+60,N90)</f>
        <v>#N/A</v>
      </c>
      <c r="S90" s="7" t="e">
        <f>IF(O90&lt;VLOOKUP(E90,'Horario salida'!$C$3:$F$41,4,FALSE),R90-1,R90)</f>
        <v>#N/A</v>
      </c>
      <c r="T90" s="7" t="e">
        <f>IF(O90&lt;VLOOKUP(E90,'Horario salida'!$C$3:$F$41,4,FALSE),O90+100,O90)</f>
        <v>#N/A</v>
      </c>
      <c r="U90" s="7"/>
      <c r="V90" s="7"/>
      <c r="W90" s="7"/>
      <c r="X90" s="8" t="e">
        <f>Q90-VLOOKUP(E90,'Horario salida'!$C$3:$D$41,2,FALSE)</f>
        <v>#N/A</v>
      </c>
      <c r="Y90" s="8" t="e">
        <f>S90-VLOOKUP(E90,'Horario salida'!$C$3:$E$41,3,FALSE)</f>
        <v>#N/A</v>
      </c>
      <c r="Z90" s="8" t="e">
        <f>T90-VLOOKUP(E90,'Horario salida'!$C$3:$F$41,4,FALSE)</f>
        <v>#N/A</v>
      </c>
      <c r="AB90" s="8" t="e">
        <f t="shared" si="19"/>
        <v>#N/A</v>
      </c>
      <c r="AC90" s="8" t="e">
        <f t="shared" si="20"/>
        <v>#N/A</v>
      </c>
      <c r="AD90" s="8" t="e">
        <f t="shared" si="21"/>
        <v>#N/A</v>
      </c>
      <c r="AF90" s="27"/>
      <c r="AG90" s="30"/>
      <c r="AH90" s="27"/>
      <c r="AI90" s="27"/>
      <c r="AJ90" s="27"/>
      <c r="AK90" s="28"/>
    </row>
    <row r="91" spans="2:37" ht="18" x14ac:dyDescent="0.35">
      <c r="B91" s="193"/>
      <c r="C91" s="37" t="e">
        <f>VLOOKUP(B91,'1 - Dorsales clubs'!B:C,2,FALSE)</f>
        <v>#N/A</v>
      </c>
      <c r="D91" s="37" t="e">
        <f>VLOOKUP(C91,'1 - Dorsales clubs'!C:D,2,FALSE)</f>
        <v>#N/A</v>
      </c>
      <c r="E91" s="173" t="e">
        <f>VLOOKUP(B91,'1 - Dorsales clubs'!B:F,4,FALSE)</f>
        <v>#N/A</v>
      </c>
      <c r="F91" s="24" t="e">
        <f>VLOOKUP(B91,TºCrono!B:C,2,FALSE)</f>
        <v>#N/A</v>
      </c>
      <c r="G91" s="25"/>
      <c r="H91" s="26" t="e">
        <f t="shared" si="14"/>
        <v>#N/A</v>
      </c>
      <c r="I91" s="27"/>
      <c r="J91" s="27" t="e">
        <f t="shared" si="15"/>
        <v>#N/A</v>
      </c>
      <c r="K91" s="27"/>
      <c r="L91" s="27"/>
      <c r="M91" s="1" t="e">
        <f t="shared" si="16"/>
        <v>#N/A</v>
      </c>
      <c r="N91" s="1" t="e">
        <f t="shared" si="17"/>
        <v>#N/A</v>
      </c>
      <c r="O91" s="7" t="e">
        <f t="shared" si="18"/>
        <v>#N/A</v>
      </c>
      <c r="P91" s="7"/>
      <c r="Q91" s="7" t="e">
        <f>IF(N91&lt;VLOOKUP(E91,'Horario salida'!$C$3:$E$41,3,FALSE),M91-1,M91)</f>
        <v>#N/A</v>
      </c>
      <c r="R91" s="7" t="e">
        <f>IF(N91&lt;VLOOKUP(E91,'Horario salida'!$C$3:$E$41,3,FALSE),N91+60,N91)</f>
        <v>#N/A</v>
      </c>
      <c r="S91" s="7" t="e">
        <f>IF(O91&lt;VLOOKUP(E91,'Horario salida'!$C$3:$F$41,4,FALSE),R91-1,R91)</f>
        <v>#N/A</v>
      </c>
      <c r="T91" s="7" t="e">
        <f>IF(O91&lt;VLOOKUP(E91,'Horario salida'!$C$3:$F$41,4,FALSE),O91+100,O91)</f>
        <v>#N/A</v>
      </c>
      <c r="U91" s="7"/>
      <c r="V91" s="7"/>
      <c r="W91" s="7"/>
      <c r="X91" s="8" t="e">
        <f>Q91-VLOOKUP(E91,'Horario salida'!$C$3:$D$41,2,FALSE)</f>
        <v>#N/A</v>
      </c>
      <c r="Y91" s="8" t="e">
        <f>S91-VLOOKUP(E91,'Horario salida'!$C$3:$E$41,3,FALSE)</f>
        <v>#N/A</v>
      </c>
      <c r="Z91" s="8" t="e">
        <f>T91-VLOOKUP(E91,'Horario salida'!$C$3:$F$41,4,FALSE)</f>
        <v>#N/A</v>
      </c>
      <c r="AB91" s="8" t="e">
        <f t="shared" si="19"/>
        <v>#N/A</v>
      </c>
      <c r="AC91" s="8" t="e">
        <f t="shared" si="20"/>
        <v>#N/A</v>
      </c>
      <c r="AD91" s="8" t="e">
        <f t="shared" si="21"/>
        <v>#N/A</v>
      </c>
      <c r="AF91" s="27"/>
      <c r="AG91" s="30"/>
      <c r="AH91" s="27"/>
      <c r="AI91" s="27"/>
      <c r="AJ91" s="27"/>
      <c r="AK91" s="28"/>
    </row>
    <row r="92" spans="2:37" ht="18" x14ac:dyDescent="0.35">
      <c r="B92" s="192"/>
      <c r="C92" s="37" t="e">
        <f>VLOOKUP(B92,'1 - Dorsales clubs'!B:C,2,FALSE)</f>
        <v>#N/A</v>
      </c>
      <c r="D92" s="37" t="e">
        <f>VLOOKUP(C92,'1 - Dorsales clubs'!C:D,2,FALSE)</f>
        <v>#N/A</v>
      </c>
      <c r="E92" s="173" t="e">
        <f>VLOOKUP(B92,'1 - Dorsales clubs'!B:F,4,FALSE)</f>
        <v>#N/A</v>
      </c>
      <c r="F92" s="24" t="e">
        <f>VLOOKUP(B92,TºCrono!B:C,2,FALSE)</f>
        <v>#N/A</v>
      </c>
      <c r="G92" s="25"/>
      <c r="H92" s="26" t="e">
        <f t="shared" si="14"/>
        <v>#N/A</v>
      </c>
      <c r="I92" s="27"/>
      <c r="J92" s="27" t="e">
        <f t="shared" si="15"/>
        <v>#N/A</v>
      </c>
      <c r="K92" s="27"/>
      <c r="L92" s="27"/>
      <c r="M92" s="1" t="e">
        <f t="shared" si="16"/>
        <v>#N/A</v>
      </c>
      <c r="N92" s="1" t="e">
        <f t="shared" si="17"/>
        <v>#N/A</v>
      </c>
      <c r="O92" s="7" t="e">
        <f t="shared" si="18"/>
        <v>#N/A</v>
      </c>
      <c r="P92" s="7"/>
      <c r="Q92" s="7" t="e">
        <f>IF(N92&lt;VLOOKUP(E92,'Horario salida'!$C$3:$E$41,3,FALSE),M92-1,M92)</f>
        <v>#N/A</v>
      </c>
      <c r="R92" s="7" t="e">
        <f>IF(N92&lt;VLOOKUP(E92,'Horario salida'!$C$3:$E$41,3,FALSE),N92+60,N92)</f>
        <v>#N/A</v>
      </c>
      <c r="S92" s="7" t="e">
        <f>IF(O92&lt;VLOOKUP(E92,'Horario salida'!$C$3:$F$41,4,FALSE),R92-1,R92)</f>
        <v>#N/A</v>
      </c>
      <c r="T92" s="7" t="e">
        <f>IF(O92&lt;VLOOKUP(E92,'Horario salida'!$C$3:$F$41,4,FALSE),O92+100,O92)</f>
        <v>#N/A</v>
      </c>
      <c r="U92" s="7"/>
      <c r="V92" s="7"/>
      <c r="W92" s="7"/>
      <c r="X92" s="8" t="e">
        <f>Q92-VLOOKUP(E92,'Horario salida'!$C$3:$D$41,2,FALSE)</f>
        <v>#N/A</v>
      </c>
      <c r="Y92" s="8" t="e">
        <f>S92-VLOOKUP(E92,'Horario salida'!$C$3:$E$41,3,FALSE)</f>
        <v>#N/A</v>
      </c>
      <c r="Z92" s="8" t="e">
        <f>T92-VLOOKUP(E92,'Horario salida'!$C$3:$F$41,4,FALSE)</f>
        <v>#N/A</v>
      </c>
      <c r="AB92" s="8" t="e">
        <f t="shared" si="19"/>
        <v>#N/A</v>
      </c>
      <c r="AC92" s="8" t="e">
        <f t="shared" si="20"/>
        <v>#N/A</v>
      </c>
      <c r="AD92" s="8" t="e">
        <f t="shared" si="21"/>
        <v>#N/A</v>
      </c>
      <c r="AF92" s="27"/>
      <c r="AG92" s="30"/>
      <c r="AH92" s="27"/>
      <c r="AI92" s="27"/>
      <c r="AJ92" s="27"/>
      <c r="AK92" s="28"/>
    </row>
    <row r="93" spans="2:37" ht="18" x14ac:dyDescent="0.35">
      <c r="B93" s="193"/>
      <c r="C93" s="37" t="e">
        <f>VLOOKUP(B93,'1 - Dorsales clubs'!B:C,2,FALSE)</f>
        <v>#N/A</v>
      </c>
      <c r="D93" s="37" t="e">
        <f>VLOOKUP(C93,'1 - Dorsales clubs'!C:D,2,FALSE)</f>
        <v>#N/A</v>
      </c>
      <c r="E93" s="173" t="e">
        <f>VLOOKUP(B93,'1 - Dorsales clubs'!B:F,4,FALSE)</f>
        <v>#N/A</v>
      </c>
      <c r="F93" s="24" t="e">
        <f>VLOOKUP(B93,TºCrono!B:C,2,FALSE)</f>
        <v>#N/A</v>
      </c>
      <c r="G93" s="25"/>
      <c r="H93" s="26" t="e">
        <f t="shared" si="14"/>
        <v>#N/A</v>
      </c>
      <c r="I93" s="27"/>
      <c r="J93" s="27" t="e">
        <f t="shared" si="15"/>
        <v>#N/A</v>
      </c>
      <c r="K93" s="27"/>
      <c r="L93" s="27"/>
      <c r="M93" s="1" t="e">
        <f t="shared" si="16"/>
        <v>#N/A</v>
      </c>
      <c r="N93" s="1" t="e">
        <f t="shared" si="17"/>
        <v>#N/A</v>
      </c>
      <c r="O93" s="7" t="e">
        <f t="shared" si="18"/>
        <v>#N/A</v>
      </c>
      <c r="P93" s="7"/>
      <c r="Q93" s="7" t="e">
        <f>IF(N93&lt;VLOOKUP(E93,'Horario salida'!$C$3:$E$41,3,FALSE),M93-1,M93)</f>
        <v>#N/A</v>
      </c>
      <c r="R93" s="7" t="e">
        <f>IF(N93&lt;VLOOKUP(E93,'Horario salida'!$C$3:$E$41,3,FALSE),N93+60,N93)</f>
        <v>#N/A</v>
      </c>
      <c r="S93" s="7" t="e">
        <f>IF(O93&lt;VLOOKUP(E93,'Horario salida'!$C$3:$F$41,4,FALSE),R93-1,R93)</f>
        <v>#N/A</v>
      </c>
      <c r="T93" s="7" t="e">
        <f>IF(O93&lt;VLOOKUP(E93,'Horario salida'!$C$3:$F$41,4,FALSE),O93+100,O93)</f>
        <v>#N/A</v>
      </c>
      <c r="U93" s="7"/>
      <c r="V93" s="7"/>
      <c r="W93" s="7"/>
      <c r="X93" s="8" t="e">
        <f>Q93-VLOOKUP(E93,'Horario salida'!$C$3:$D$41,2,FALSE)</f>
        <v>#N/A</v>
      </c>
      <c r="Y93" s="8" t="e">
        <f>S93-VLOOKUP(E93,'Horario salida'!$C$3:$E$41,3,FALSE)</f>
        <v>#N/A</v>
      </c>
      <c r="Z93" s="8" t="e">
        <f>T93-VLOOKUP(E93,'Horario salida'!$C$3:$F$41,4,FALSE)</f>
        <v>#N/A</v>
      </c>
      <c r="AB93" s="8" t="e">
        <f t="shared" si="19"/>
        <v>#N/A</v>
      </c>
      <c r="AC93" s="8" t="e">
        <f t="shared" si="20"/>
        <v>#N/A</v>
      </c>
      <c r="AD93" s="8" t="e">
        <f t="shared" si="21"/>
        <v>#N/A</v>
      </c>
      <c r="AF93" s="27"/>
      <c r="AG93" s="30"/>
      <c r="AH93" s="27"/>
      <c r="AI93" s="27"/>
      <c r="AJ93" s="27"/>
      <c r="AK93" s="28"/>
    </row>
    <row r="94" spans="2:37" ht="18" x14ac:dyDescent="0.35">
      <c r="B94" s="192"/>
      <c r="C94" s="37" t="e">
        <f>VLOOKUP(B94,'1 - Dorsales clubs'!B:C,2,FALSE)</f>
        <v>#N/A</v>
      </c>
      <c r="D94" s="37" t="e">
        <f>VLOOKUP(C94,'1 - Dorsales clubs'!C:D,2,FALSE)</f>
        <v>#N/A</v>
      </c>
      <c r="E94" s="173" t="e">
        <f>VLOOKUP(B94,'1 - Dorsales clubs'!B:F,4,FALSE)</f>
        <v>#N/A</v>
      </c>
      <c r="F94" s="24" t="e">
        <f>VLOOKUP(B94,TºCrono!B:C,2,FALSE)</f>
        <v>#N/A</v>
      </c>
      <c r="G94" s="25"/>
      <c r="H94" s="26" t="e">
        <f t="shared" si="14"/>
        <v>#N/A</v>
      </c>
      <c r="I94" s="27"/>
      <c r="J94" s="27" t="e">
        <f t="shared" si="15"/>
        <v>#N/A</v>
      </c>
      <c r="K94" s="27"/>
      <c r="L94" s="27"/>
      <c r="M94" s="1" t="e">
        <f t="shared" si="16"/>
        <v>#N/A</v>
      </c>
      <c r="N94" s="1" t="e">
        <f t="shared" si="17"/>
        <v>#N/A</v>
      </c>
      <c r="O94" s="7" t="e">
        <f t="shared" si="18"/>
        <v>#N/A</v>
      </c>
      <c r="P94" s="7"/>
      <c r="Q94" s="7" t="e">
        <f>IF(N94&lt;VLOOKUP(E94,'Horario salida'!$C$3:$E$41,3,FALSE),M94-1,M94)</f>
        <v>#N/A</v>
      </c>
      <c r="R94" s="7" t="e">
        <f>IF(N94&lt;VLOOKUP(E94,'Horario salida'!$C$3:$E$41,3,FALSE),N94+60,N94)</f>
        <v>#N/A</v>
      </c>
      <c r="S94" s="7" t="e">
        <f>IF(O94&lt;VLOOKUP(E94,'Horario salida'!$C$3:$F$41,4,FALSE),R94-1,R94)</f>
        <v>#N/A</v>
      </c>
      <c r="T94" s="7" t="e">
        <f>IF(O94&lt;VLOOKUP(E94,'Horario salida'!$C$3:$F$41,4,FALSE),O94+100,O94)</f>
        <v>#N/A</v>
      </c>
      <c r="U94" s="7"/>
      <c r="V94" s="7"/>
      <c r="W94" s="7"/>
      <c r="X94" s="8" t="e">
        <f>Q94-VLOOKUP(E94,'Horario salida'!$C$3:$D$41,2,FALSE)</f>
        <v>#N/A</v>
      </c>
      <c r="Y94" s="8" t="e">
        <f>S94-VLOOKUP(E94,'Horario salida'!$C$3:$E$41,3,FALSE)</f>
        <v>#N/A</v>
      </c>
      <c r="Z94" s="8" t="e">
        <f>T94-VLOOKUP(E94,'Horario salida'!$C$3:$F$41,4,FALSE)</f>
        <v>#N/A</v>
      </c>
      <c r="AB94" s="8" t="e">
        <f t="shared" si="19"/>
        <v>#N/A</v>
      </c>
      <c r="AC94" s="8" t="e">
        <f t="shared" si="20"/>
        <v>#N/A</v>
      </c>
      <c r="AD94" s="8" t="e">
        <f t="shared" si="21"/>
        <v>#N/A</v>
      </c>
      <c r="AF94" s="27"/>
      <c r="AG94" s="30"/>
      <c r="AH94" s="27"/>
      <c r="AI94" s="27"/>
      <c r="AJ94" s="27"/>
      <c r="AK94" s="28"/>
    </row>
    <row r="95" spans="2:37" ht="18" x14ac:dyDescent="0.35">
      <c r="B95" s="193"/>
      <c r="C95" s="37" t="e">
        <f>VLOOKUP(B95,'1 - Dorsales clubs'!B:C,2,FALSE)</f>
        <v>#N/A</v>
      </c>
      <c r="D95" s="37" t="e">
        <f>VLOOKUP(C95,'1 - Dorsales clubs'!C:D,2,FALSE)</f>
        <v>#N/A</v>
      </c>
      <c r="E95" s="173" t="e">
        <f>VLOOKUP(B95,'1 - Dorsales clubs'!B:F,4,FALSE)</f>
        <v>#N/A</v>
      </c>
      <c r="F95" s="24" t="e">
        <f>VLOOKUP(B95,TºCrono!B:C,2,FALSE)</f>
        <v>#N/A</v>
      </c>
      <c r="G95" s="25"/>
      <c r="H95" s="26" t="e">
        <f t="shared" si="14"/>
        <v>#N/A</v>
      </c>
      <c r="I95" s="27"/>
      <c r="J95" s="27" t="e">
        <f t="shared" si="15"/>
        <v>#N/A</v>
      </c>
      <c r="K95" s="27"/>
      <c r="L95" s="27"/>
      <c r="M95" s="1" t="e">
        <f t="shared" si="16"/>
        <v>#N/A</v>
      </c>
      <c r="N95" s="1" t="e">
        <f t="shared" si="17"/>
        <v>#N/A</v>
      </c>
      <c r="O95" s="7" t="e">
        <f t="shared" si="18"/>
        <v>#N/A</v>
      </c>
      <c r="P95" s="7"/>
      <c r="Q95" s="7" t="e">
        <f>IF(N95&lt;VLOOKUP(E95,'Horario salida'!$C$3:$E$41,3,FALSE),M95-1,M95)</f>
        <v>#N/A</v>
      </c>
      <c r="R95" s="7" t="e">
        <f>IF(N95&lt;VLOOKUP(E95,'Horario salida'!$C$3:$E$41,3,FALSE),N95+60,N95)</f>
        <v>#N/A</v>
      </c>
      <c r="S95" s="7" t="e">
        <f>IF(O95&lt;VLOOKUP(E95,'Horario salida'!$C$3:$F$41,4,FALSE),R95-1,R95)</f>
        <v>#N/A</v>
      </c>
      <c r="T95" s="7" t="e">
        <f>IF(O95&lt;VLOOKUP(E95,'Horario salida'!$C$3:$F$41,4,FALSE),O95+100,O95)</f>
        <v>#N/A</v>
      </c>
      <c r="U95" s="7"/>
      <c r="V95" s="7"/>
      <c r="W95" s="7"/>
      <c r="X95" s="8" t="e">
        <f>Q95-VLOOKUP(E95,'Horario salida'!$C$3:$D$41,2,FALSE)</f>
        <v>#N/A</v>
      </c>
      <c r="Y95" s="8" t="e">
        <f>S95-VLOOKUP(E95,'Horario salida'!$C$3:$E$41,3,FALSE)</f>
        <v>#N/A</v>
      </c>
      <c r="Z95" s="8" t="e">
        <f>T95-VLOOKUP(E95,'Horario salida'!$C$3:$F$41,4,FALSE)</f>
        <v>#N/A</v>
      </c>
      <c r="AB95" s="8" t="e">
        <f t="shared" si="19"/>
        <v>#N/A</v>
      </c>
      <c r="AC95" s="8" t="e">
        <f t="shared" si="20"/>
        <v>#N/A</v>
      </c>
      <c r="AD95" s="8" t="e">
        <f t="shared" si="21"/>
        <v>#N/A</v>
      </c>
      <c r="AF95" s="27"/>
      <c r="AG95" s="30"/>
      <c r="AH95" s="27"/>
      <c r="AI95" s="27"/>
      <c r="AJ95" s="27"/>
      <c r="AK95" s="28"/>
    </row>
    <row r="96" spans="2:37" ht="18" x14ac:dyDescent="0.35">
      <c r="B96" s="194"/>
      <c r="C96" s="37" t="e">
        <f>VLOOKUP(B96,'1 - Dorsales clubs'!B:C,2,FALSE)</f>
        <v>#N/A</v>
      </c>
      <c r="D96" s="37" t="e">
        <f>VLOOKUP(C96,'1 - Dorsales clubs'!C:D,2,FALSE)</f>
        <v>#N/A</v>
      </c>
      <c r="E96" s="173" t="e">
        <f>VLOOKUP(B96,'1 - Dorsales clubs'!B:F,4,FALSE)</f>
        <v>#N/A</v>
      </c>
      <c r="F96" s="24" t="e">
        <f>VLOOKUP(B96,TºCrono!B:C,2,FALSE)</f>
        <v>#N/A</v>
      </c>
      <c r="G96" s="25"/>
      <c r="H96" s="26" t="e">
        <f t="shared" si="14"/>
        <v>#N/A</v>
      </c>
      <c r="I96" s="27"/>
      <c r="J96" s="27" t="e">
        <f t="shared" si="15"/>
        <v>#N/A</v>
      </c>
      <c r="K96" s="27"/>
      <c r="L96" s="27"/>
      <c r="M96" s="1" t="e">
        <f t="shared" si="16"/>
        <v>#N/A</v>
      </c>
      <c r="N96" s="1" t="e">
        <f t="shared" si="17"/>
        <v>#N/A</v>
      </c>
      <c r="O96" s="7" t="e">
        <f t="shared" si="18"/>
        <v>#N/A</v>
      </c>
      <c r="P96" s="7"/>
      <c r="Q96" s="7" t="e">
        <f>IF(N96&lt;VLOOKUP(E96,'Horario salida'!$C$3:$E$41,3,FALSE),M96-1,M96)</f>
        <v>#N/A</v>
      </c>
      <c r="R96" s="7" t="e">
        <f>IF(N96&lt;VLOOKUP(E96,'Horario salida'!$C$3:$E$41,3,FALSE),N96+60,N96)</f>
        <v>#N/A</v>
      </c>
      <c r="S96" s="7" t="e">
        <f>IF(O96&lt;VLOOKUP(E96,'Horario salida'!$C$3:$F$41,4,FALSE),R96-1,R96)</f>
        <v>#N/A</v>
      </c>
      <c r="T96" s="7" t="e">
        <f>IF(O96&lt;VLOOKUP(E96,'Horario salida'!$C$3:$F$41,4,FALSE),O96+100,O96)</f>
        <v>#N/A</v>
      </c>
      <c r="U96" s="7"/>
      <c r="V96" s="7"/>
      <c r="W96" s="7"/>
      <c r="X96" s="8" t="e">
        <f>Q96-VLOOKUP(E96,'Horario salida'!$C$3:$D$41,2,FALSE)</f>
        <v>#N/A</v>
      </c>
      <c r="Y96" s="8" t="e">
        <f>S96-VLOOKUP(E96,'Horario salida'!$C$3:$E$41,3,FALSE)</f>
        <v>#N/A</v>
      </c>
      <c r="Z96" s="8" t="e">
        <f>T96-VLOOKUP(E96,'Horario salida'!$C$3:$F$41,4,FALSE)</f>
        <v>#N/A</v>
      </c>
      <c r="AB96" s="8" t="e">
        <f t="shared" si="19"/>
        <v>#N/A</v>
      </c>
      <c r="AC96" s="8" t="e">
        <f t="shared" si="20"/>
        <v>#N/A</v>
      </c>
      <c r="AD96" s="8" t="e">
        <f t="shared" si="21"/>
        <v>#N/A</v>
      </c>
      <c r="AF96" s="27"/>
      <c r="AG96" s="30"/>
      <c r="AH96" s="27"/>
      <c r="AI96" s="27"/>
      <c r="AJ96" s="27"/>
      <c r="AK96" s="28"/>
    </row>
    <row r="97" spans="2:37" ht="18" x14ac:dyDescent="0.35">
      <c r="B97" s="195"/>
      <c r="C97" s="37" t="e">
        <f>VLOOKUP(B97,'1 - Dorsales clubs'!B:C,2,FALSE)</f>
        <v>#N/A</v>
      </c>
      <c r="D97" s="37" t="e">
        <f>VLOOKUP(C97,'1 - Dorsales clubs'!C:D,2,FALSE)</f>
        <v>#N/A</v>
      </c>
      <c r="E97" s="173" t="e">
        <f>VLOOKUP(B97,'1 - Dorsales clubs'!B:F,4,FALSE)</f>
        <v>#N/A</v>
      </c>
      <c r="F97" s="24" t="e">
        <f>VLOOKUP(B97,TºCrono!B:C,2,FALSE)</f>
        <v>#N/A</v>
      </c>
      <c r="G97" s="25"/>
      <c r="H97" s="26" t="e">
        <f t="shared" si="14"/>
        <v>#N/A</v>
      </c>
      <c r="I97" s="27"/>
      <c r="J97" s="27" t="e">
        <f t="shared" si="15"/>
        <v>#N/A</v>
      </c>
      <c r="K97" s="27"/>
      <c r="L97" s="27"/>
      <c r="M97" s="1" t="e">
        <f t="shared" si="16"/>
        <v>#N/A</v>
      </c>
      <c r="N97" s="1" t="e">
        <f t="shared" si="17"/>
        <v>#N/A</v>
      </c>
      <c r="O97" s="7" t="e">
        <f t="shared" si="18"/>
        <v>#N/A</v>
      </c>
      <c r="P97" s="7"/>
      <c r="Q97" s="7" t="e">
        <f>IF(N97&lt;VLOOKUP(E97,'Horario salida'!$C$3:$E$41,3,FALSE),M97-1,M97)</f>
        <v>#N/A</v>
      </c>
      <c r="R97" s="7" t="e">
        <f>IF(N97&lt;VLOOKUP(E97,'Horario salida'!$C$3:$E$41,3,FALSE),N97+60,N97)</f>
        <v>#N/A</v>
      </c>
      <c r="S97" s="7" t="e">
        <f>IF(O97&lt;VLOOKUP(E97,'Horario salida'!$C$3:$F$41,4,FALSE),R97-1,R97)</f>
        <v>#N/A</v>
      </c>
      <c r="T97" s="7" t="e">
        <f>IF(O97&lt;VLOOKUP(E97,'Horario salida'!$C$3:$F$41,4,FALSE),O97+100,O97)</f>
        <v>#N/A</v>
      </c>
      <c r="U97" s="7"/>
      <c r="V97" s="7"/>
      <c r="W97" s="7"/>
      <c r="X97" s="8" t="e">
        <f>Q97-VLOOKUP(E97,'Horario salida'!$C$3:$D$41,2,FALSE)</f>
        <v>#N/A</v>
      </c>
      <c r="Y97" s="8" t="e">
        <f>S97-VLOOKUP(E97,'Horario salida'!$C$3:$E$41,3,FALSE)</f>
        <v>#N/A</v>
      </c>
      <c r="Z97" s="8" t="e">
        <f>T97-VLOOKUP(E97,'Horario salida'!$C$3:$F$41,4,FALSE)</f>
        <v>#N/A</v>
      </c>
      <c r="AB97" s="8" t="e">
        <f t="shared" si="19"/>
        <v>#N/A</v>
      </c>
      <c r="AC97" s="8" t="e">
        <f t="shared" si="20"/>
        <v>#N/A</v>
      </c>
      <c r="AD97" s="8" t="e">
        <f t="shared" si="21"/>
        <v>#N/A</v>
      </c>
      <c r="AF97" s="27"/>
      <c r="AG97" s="30"/>
      <c r="AH97" s="27"/>
      <c r="AI97" s="27"/>
      <c r="AJ97" s="27"/>
      <c r="AK97" s="28"/>
    </row>
    <row r="98" spans="2:37" ht="18" x14ac:dyDescent="0.35">
      <c r="B98" s="194"/>
      <c r="C98" s="37" t="e">
        <f>VLOOKUP(B98,'1 - Dorsales clubs'!B:C,2,FALSE)</f>
        <v>#N/A</v>
      </c>
      <c r="D98" s="37" t="e">
        <f>VLOOKUP(C98,'1 - Dorsales clubs'!C:D,2,FALSE)</f>
        <v>#N/A</v>
      </c>
      <c r="E98" s="173" t="e">
        <f>VLOOKUP(B98,'1 - Dorsales clubs'!B:F,4,FALSE)</f>
        <v>#N/A</v>
      </c>
      <c r="F98" s="24" t="e">
        <f>VLOOKUP(B98,TºCrono!B:C,2,FALSE)</f>
        <v>#N/A</v>
      </c>
      <c r="G98" s="25"/>
      <c r="H98" s="26" t="e">
        <f t="shared" si="14"/>
        <v>#N/A</v>
      </c>
      <c r="I98" s="27"/>
      <c r="J98" s="27" t="e">
        <f t="shared" si="15"/>
        <v>#N/A</v>
      </c>
      <c r="K98" s="27"/>
      <c r="L98" s="27"/>
      <c r="M98" s="1" t="e">
        <f t="shared" si="16"/>
        <v>#N/A</v>
      </c>
      <c r="N98" s="1" t="e">
        <f t="shared" si="17"/>
        <v>#N/A</v>
      </c>
      <c r="O98" s="7" t="e">
        <f t="shared" si="18"/>
        <v>#N/A</v>
      </c>
      <c r="P98" s="7"/>
      <c r="Q98" s="7" t="e">
        <f>IF(N98&lt;VLOOKUP(E98,'Horario salida'!$C$3:$E$41,3,FALSE),M98-1,M98)</f>
        <v>#N/A</v>
      </c>
      <c r="R98" s="7" t="e">
        <f>IF(N98&lt;VLOOKUP(E98,'Horario salida'!$C$3:$E$41,3,FALSE),N98+60,N98)</f>
        <v>#N/A</v>
      </c>
      <c r="S98" s="7" t="e">
        <f>IF(O98&lt;VLOOKUP(E98,'Horario salida'!$C$3:$F$41,4,FALSE),R98-1,R98)</f>
        <v>#N/A</v>
      </c>
      <c r="T98" s="7" t="e">
        <f>IF(O98&lt;VLOOKUP(E98,'Horario salida'!$C$3:$F$41,4,FALSE),O98+100,O98)</f>
        <v>#N/A</v>
      </c>
      <c r="U98" s="7"/>
      <c r="V98" s="7"/>
      <c r="W98" s="7"/>
      <c r="X98" s="8" t="e">
        <f>Q98-VLOOKUP(E98,'Horario salida'!$C$3:$D$41,2,FALSE)</f>
        <v>#N/A</v>
      </c>
      <c r="Y98" s="8" t="e">
        <f>S98-VLOOKUP(E98,'Horario salida'!$C$3:$E$41,3,FALSE)</f>
        <v>#N/A</v>
      </c>
      <c r="Z98" s="8" t="e">
        <f>T98-VLOOKUP(E98,'Horario salida'!$C$3:$F$41,4,FALSE)</f>
        <v>#N/A</v>
      </c>
      <c r="AB98" s="8" t="e">
        <f t="shared" si="19"/>
        <v>#N/A</v>
      </c>
      <c r="AC98" s="8" t="e">
        <f t="shared" si="20"/>
        <v>#N/A</v>
      </c>
      <c r="AD98" s="8" t="e">
        <f t="shared" si="21"/>
        <v>#N/A</v>
      </c>
      <c r="AF98" s="27"/>
      <c r="AG98" s="30"/>
      <c r="AH98" s="27"/>
      <c r="AI98" s="27"/>
      <c r="AJ98" s="27"/>
      <c r="AK98" s="28"/>
    </row>
    <row r="99" spans="2:37" ht="18" x14ac:dyDescent="0.35">
      <c r="B99" s="195"/>
      <c r="C99" s="37" t="e">
        <f>VLOOKUP(B99,'1 - Dorsales clubs'!B:C,2,FALSE)</f>
        <v>#N/A</v>
      </c>
      <c r="D99" s="37" t="e">
        <f>VLOOKUP(C99,'1 - Dorsales clubs'!C:D,2,FALSE)</f>
        <v>#N/A</v>
      </c>
      <c r="E99" s="173" t="e">
        <f>VLOOKUP(B99,'1 - Dorsales clubs'!B:F,4,FALSE)</f>
        <v>#N/A</v>
      </c>
      <c r="F99" s="24" t="e">
        <f>VLOOKUP(B99,TºCrono!B:C,2,FALSE)</f>
        <v>#N/A</v>
      </c>
      <c r="G99" s="25"/>
      <c r="H99" s="26" t="e">
        <f t="shared" si="14"/>
        <v>#N/A</v>
      </c>
      <c r="I99" s="27"/>
      <c r="J99" s="27" t="e">
        <f t="shared" si="15"/>
        <v>#N/A</v>
      </c>
      <c r="K99" s="27"/>
      <c r="L99" s="27"/>
      <c r="M99" s="1" t="e">
        <f t="shared" si="16"/>
        <v>#N/A</v>
      </c>
      <c r="N99" s="1" t="e">
        <f t="shared" si="17"/>
        <v>#N/A</v>
      </c>
      <c r="O99" s="7" t="e">
        <f t="shared" si="18"/>
        <v>#N/A</v>
      </c>
      <c r="P99" s="7"/>
      <c r="Q99" s="7" t="e">
        <f>IF(N99&lt;VLOOKUP(E99,'Horario salida'!$C$3:$E$41,3,FALSE),M99-1,M99)</f>
        <v>#N/A</v>
      </c>
      <c r="R99" s="7" t="e">
        <f>IF(N99&lt;VLOOKUP(E99,'Horario salida'!$C$3:$E$41,3,FALSE),N99+60,N99)</f>
        <v>#N/A</v>
      </c>
      <c r="S99" s="7" t="e">
        <f>IF(O99&lt;VLOOKUP(E99,'Horario salida'!$C$3:$F$41,4,FALSE),R99-1,R99)</f>
        <v>#N/A</v>
      </c>
      <c r="T99" s="7" t="e">
        <f>IF(O99&lt;VLOOKUP(E99,'Horario salida'!$C$3:$F$41,4,FALSE),O99+100,O99)</f>
        <v>#N/A</v>
      </c>
      <c r="U99" s="7"/>
      <c r="V99" s="7"/>
      <c r="W99" s="7"/>
      <c r="X99" s="8" t="e">
        <f>Q99-VLOOKUP(E99,'Horario salida'!$C$3:$D$41,2,FALSE)</f>
        <v>#N/A</v>
      </c>
      <c r="Y99" s="8" t="e">
        <f>S99-VLOOKUP(E99,'Horario salida'!$C$3:$E$41,3,FALSE)</f>
        <v>#N/A</v>
      </c>
      <c r="Z99" s="8" t="e">
        <f>T99-VLOOKUP(E99,'Horario salida'!$C$3:$F$41,4,FALSE)</f>
        <v>#N/A</v>
      </c>
      <c r="AB99" s="8" t="e">
        <f t="shared" si="19"/>
        <v>#N/A</v>
      </c>
      <c r="AC99" s="8" t="e">
        <f t="shared" si="20"/>
        <v>#N/A</v>
      </c>
      <c r="AD99" s="8" t="e">
        <f t="shared" si="21"/>
        <v>#N/A</v>
      </c>
      <c r="AF99" s="27"/>
      <c r="AG99" s="30"/>
      <c r="AH99" s="27"/>
      <c r="AI99" s="27"/>
      <c r="AJ99" s="27"/>
      <c r="AK99" s="28"/>
    </row>
    <row r="100" spans="2:37" ht="18" x14ac:dyDescent="0.35">
      <c r="B100" s="194"/>
      <c r="C100" s="37" t="e">
        <f>VLOOKUP(B100,'1 - Dorsales clubs'!B:C,2,FALSE)</f>
        <v>#N/A</v>
      </c>
      <c r="D100" s="37" t="e">
        <f>VLOOKUP(C100,'1 - Dorsales clubs'!C:D,2,FALSE)</f>
        <v>#N/A</v>
      </c>
      <c r="E100" s="173" t="e">
        <f>VLOOKUP(B100,'1 - Dorsales clubs'!B:F,4,FALSE)</f>
        <v>#N/A</v>
      </c>
      <c r="F100" s="24" t="e">
        <f>VLOOKUP(B100,TºCrono!B:C,2,FALSE)</f>
        <v>#N/A</v>
      </c>
      <c r="G100" s="25"/>
      <c r="H100" s="26" t="e">
        <f t="shared" si="14"/>
        <v>#N/A</v>
      </c>
      <c r="I100" s="27"/>
      <c r="J100" s="27" t="e">
        <f t="shared" si="15"/>
        <v>#N/A</v>
      </c>
      <c r="K100" s="27"/>
      <c r="L100" s="27"/>
      <c r="M100" s="1" t="e">
        <f t="shared" si="16"/>
        <v>#N/A</v>
      </c>
      <c r="N100" s="1" t="e">
        <f t="shared" si="17"/>
        <v>#N/A</v>
      </c>
      <c r="O100" s="7" t="e">
        <f t="shared" si="18"/>
        <v>#N/A</v>
      </c>
      <c r="P100" s="7"/>
      <c r="Q100" s="7" t="e">
        <f>IF(N100&lt;VLOOKUP(E100,'Horario salida'!$C$3:$E$41,3,FALSE),M100-1,M100)</f>
        <v>#N/A</v>
      </c>
      <c r="R100" s="7" t="e">
        <f>IF(N100&lt;VLOOKUP(E100,'Horario salida'!$C$3:$E$41,3,FALSE),N100+60,N100)</f>
        <v>#N/A</v>
      </c>
      <c r="S100" s="7" t="e">
        <f>IF(O100&lt;VLOOKUP(E100,'Horario salida'!$C$3:$F$41,4,FALSE),R100-1,R100)</f>
        <v>#N/A</v>
      </c>
      <c r="T100" s="7" t="e">
        <f>IF(O100&lt;VLOOKUP(E100,'Horario salida'!$C$3:$F$41,4,FALSE),O100+100,O100)</f>
        <v>#N/A</v>
      </c>
      <c r="U100" s="7"/>
      <c r="V100" s="7"/>
      <c r="W100" s="7"/>
      <c r="X100" s="8" t="e">
        <f>Q100-VLOOKUP(E100,'Horario salida'!$C$3:$D$41,2,FALSE)</f>
        <v>#N/A</v>
      </c>
      <c r="Y100" s="8" t="e">
        <f>S100-VLOOKUP(E100,'Horario salida'!$C$3:$E$41,3,FALSE)</f>
        <v>#N/A</v>
      </c>
      <c r="Z100" s="8" t="e">
        <f>T100-VLOOKUP(E100,'Horario salida'!$C$3:$F$41,4,FALSE)</f>
        <v>#N/A</v>
      </c>
      <c r="AB100" s="8" t="e">
        <f t="shared" si="19"/>
        <v>#N/A</v>
      </c>
      <c r="AC100" s="8" t="e">
        <f t="shared" si="20"/>
        <v>#N/A</v>
      </c>
      <c r="AD100" s="8" t="e">
        <f t="shared" si="21"/>
        <v>#N/A</v>
      </c>
      <c r="AF100" s="27"/>
      <c r="AG100" s="30"/>
      <c r="AH100" s="27"/>
      <c r="AI100" s="27"/>
      <c r="AJ100" s="27"/>
      <c r="AK100" s="28"/>
    </row>
    <row r="101" spans="2:37" ht="18" x14ac:dyDescent="0.35">
      <c r="B101" s="195"/>
      <c r="C101" s="37" t="e">
        <f>VLOOKUP(B101,'1 - Dorsales clubs'!B:C,2,FALSE)</f>
        <v>#N/A</v>
      </c>
      <c r="D101" s="37" t="e">
        <f>VLOOKUP(C101,'1 - Dorsales clubs'!C:D,2,FALSE)</f>
        <v>#N/A</v>
      </c>
      <c r="E101" s="173" t="e">
        <f>VLOOKUP(B101,'1 - Dorsales clubs'!B:F,4,FALSE)</f>
        <v>#N/A</v>
      </c>
      <c r="F101" s="24" t="e">
        <f>VLOOKUP(B101,TºCrono!B:C,2,FALSE)</f>
        <v>#N/A</v>
      </c>
      <c r="G101" s="25"/>
      <c r="H101" s="26" t="e">
        <f t="shared" si="14"/>
        <v>#N/A</v>
      </c>
      <c r="I101" s="27"/>
      <c r="J101" s="27" t="e">
        <f t="shared" si="15"/>
        <v>#N/A</v>
      </c>
      <c r="K101" s="27"/>
      <c r="L101" s="27"/>
      <c r="M101" s="1" t="e">
        <f t="shared" si="16"/>
        <v>#N/A</v>
      </c>
      <c r="N101" s="1" t="e">
        <f t="shared" si="17"/>
        <v>#N/A</v>
      </c>
      <c r="O101" s="7" t="e">
        <f t="shared" si="18"/>
        <v>#N/A</v>
      </c>
      <c r="P101" s="7"/>
      <c r="Q101" s="7" t="e">
        <f>IF(N101&lt;VLOOKUP(E101,'Horario salida'!$C$3:$E$41,3,FALSE),M101-1,M101)</f>
        <v>#N/A</v>
      </c>
      <c r="R101" s="7" t="e">
        <f>IF(N101&lt;VLOOKUP(E101,'Horario salida'!$C$3:$E$41,3,FALSE),N101+60,N101)</f>
        <v>#N/A</v>
      </c>
      <c r="S101" s="7" t="e">
        <f>IF(O101&lt;VLOOKUP(E101,'Horario salida'!$C$3:$F$41,4,FALSE),R101-1,R101)</f>
        <v>#N/A</v>
      </c>
      <c r="T101" s="7" t="e">
        <f>IF(O101&lt;VLOOKUP(E101,'Horario salida'!$C$3:$F$41,4,FALSE),O101+100,O101)</f>
        <v>#N/A</v>
      </c>
      <c r="U101" s="7"/>
      <c r="V101" s="7"/>
      <c r="W101" s="7"/>
      <c r="X101" s="8" t="e">
        <f>Q101-VLOOKUP(E101,'Horario salida'!$C$3:$D$41,2,FALSE)</f>
        <v>#N/A</v>
      </c>
      <c r="Y101" s="8" t="e">
        <f>S101-VLOOKUP(E101,'Horario salida'!$C$3:$E$41,3,FALSE)</f>
        <v>#N/A</v>
      </c>
      <c r="Z101" s="8" t="e">
        <f>T101-VLOOKUP(E101,'Horario salida'!$C$3:$F$41,4,FALSE)</f>
        <v>#N/A</v>
      </c>
      <c r="AB101" s="8" t="e">
        <f t="shared" si="19"/>
        <v>#N/A</v>
      </c>
      <c r="AC101" s="8" t="e">
        <f t="shared" si="20"/>
        <v>#N/A</v>
      </c>
      <c r="AD101" s="8" t="e">
        <f t="shared" si="21"/>
        <v>#N/A</v>
      </c>
      <c r="AF101" s="27"/>
      <c r="AG101" s="30"/>
      <c r="AH101" s="27"/>
      <c r="AI101" s="27"/>
      <c r="AJ101" s="27"/>
      <c r="AK101" s="28"/>
    </row>
    <row r="102" spans="2:37" ht="18" x14ac:dyDescent="0.35">
      <c r="B102" s="194"/>
      <c r="C102" s="37" t="e">
        <f>VLOOKUP(B102,'1 - Dorsales clubs'!B:C,2,FALSE)</f>
        <v>#N/A</v>
      </c>
      <c r="D102" s="37" t="e">
        <f>VLOOKUP(C102,'1 - Dorsales clubs'!C:D,2,FALSE)</f>
        <v>#N/A</v>
      </c>
      <c r="E102" s="173" t="e">
        <f>VLOOKUP(B102,'1 - Dorsales clubs'!B:F,4,FALSE)</f>
        <v>#N/A</v>
      </c>
      <c r="F102" s="24" t="e">
        <f>VLOOKUP(B102,TºCrono!B:C,2,FALSE)</f>
        <v>#N/A</v>
      </c>
      <c r="G102" s="25"/>
      <c r="H102" s="26" t="e">
        <f t="shared" si="14"/>
        <v>#N/A</v>
      </c>
      <c r="I102" s="27"/>
      <c r="J102" s="27" t="e">
        <f t="shared" si="15"/>
        <v>#N/A</v>
      </c>
      <c r="K102" s="27"/>
      <c r="L102" s="27"/>
      <c r="M102" s="1" t="e">
        <f t="shared" si="16"/>
        <v>#N/A</v>
      </c>
      <c r="N102" s="1" t="e">
        <f t="shared" si="17"/>
        <v>#N/A</v>
      </c>
      <c r="O102" s="7" t="e">
        <f t="shared" si="18"/>
        <v>#N/A</v>
      </c>
      <c r="P102" s="7"/>
      <c r="Q102" s="7" t="e">
        <f>IF(N102&lt;VLOOKUP(E102,'Horario salida'!$C$3:$E$41,3,FALSE),M102-1,M102)</f>
        <v>#N/A</v>
      </c>
      <c r="R102" s="7" t="e">
        <f>IF(N102&lt;VLOOKUP(E102,'Horario salida'!$C$3:$E$41,3,FALSE),N102+60,N102)</f>
        <v>#N/A</v>
      </c>
      <c r="S102" s="7" t="e">
        <f>IF(O102&lt;VLOOKUP(E102,'Horario salida'!$C$3:$F$41,4,FALSE),R102-1,R102)</f>
        <v>#N/A</v>
      </c>
      <c r="T102" s="7" t="e">
        <f>IF(O102&lt;VLOOKUP(E102,'Horario salida'!$C$3:$F$41,4,FALSE),O102+100,O102)</f>
        <v>#N/A</v>
      </c>
      <c r="U102" s="7"/>
      <c r="V102" s="7"/>
      <c r="W102" s="7"/>
      <c r="X102" s="8" t="e">
        <f>Q102-VLOOKUP(E102,'Horario salida'!$C$3:$D$41,2,FALSE)</f>
        <v>#N/A</v>
      </c>
      <c r="Y102" s="8" t="e">
        <f>S102-VLOOKUP(E102,'Horario salida'!$C$3:$E$41,3,FALSE)</f>
        <v>#N/A</v>
      </c>
      <c r="Z102" s="8" t="e">
        <f>T102-VLOOKUP(E102,'Horario salida'!$C$3:$F$41,4,FALSE)</f>
        <v>#N/A</v>
      </c>
      <c r="AB102" s="8" t="e">
        <f t="shared" si="19"/>
        <v>#N/A</v>
      </c>
      <c r="AC102" s="8" t="e">
        <f t="shared" si="20"/>
        <v>#N/A</v>
      </c>
      <c r="AD102" s="8" t="e">
        <f t="shared" si="21"/>
        <v>#N/A</v>
      </c>
      <c r="AF102" s="27"/>
      <c r="AG102" s="30"/>
      <c r="AH102" s="27"/>
      <c r="AI102" s="27"/>
      <c r="AJ102" s="27"/>
      <c r="AK102" s="28"/>
    </row>
    <row r="103" spans="2:37" ht="18" x14ac:dyDescent="0.35">
      <c r="B103" s="195"/>
      <c r="C103" s="37" t="e">
        <f>VLOOKUP(B103,'1 - Dorsales clubs'!B:C,2,FALSE)</f>
        <v>#N/A</v>
      </c>
      <c r="D103" s="37" t="e">
        <f>VLOOKUP(C103,'1 - Dorsales clubs'!C:D,2,FALSE)</f>
        <v>#N/A</v>
      </c>
      <c r="E103" s="173" t="e">
        <f>VLOOKUP(B103,'1 - Dorsales clubs'!B:F,4,FALSE)</f>
        <v>#N/A</v>
      </c>
      <c r="F103" s="24" t="e">
        <f>VLOOKUP(B103,TºCrono!B:C,2,FALSE)</f>
        <v>#N/A</v>
      </c>
      <c r="G103" s="25"/>
      <c r="H103" s="26" t="e">
        <f t="shared" si="14"/>
        <v>#N/A</v>
      </c>
      <c r="I103" s="27"/>
      <c r="J103" s="27" t="e">
        <f t="shared" si="15"/>
        <v>#N/A</v>
      </c>
      <c r="K103" s="27"/>
      <c r="L103" s="27"/>
      <c r="M103" s="1" t="e">
        <f t="shared" si="16"/>
        <v>#N/A</v>
      </c>
      <c r="N103" s="1" t="e">
        <f t="shared" si="17"/>
        <v>#N/A</v>
      </c>
      <c r="O103" s="7" t="e">
        <f t="shared" si="18"/>
        <v>#N/A</v>
      </c>
      <c r="P103" s="7"/>
      <c r="Q103" s="7" t="e">
        <f>IF(N103&lt;VLOOKUP(E103,'Horario salida'!$C$3:$E$41,3,FALSE),M103-1,M103)</f>
        <v>#N/A</v>
      </c>
      <c r="R103" s="7" t="e">
        <f>IF(N103&lt;VLOOKUP(E103,'Horario salida'!$C$3:$E$41,3,FALSE),N103+60,N103)</f>
        <v>#N/A</v>
      </c>
      <c r="S103" s="7" t="e">
        <f>IF(O103&lt;VLOOKUP(E103,'Horario salida'!$C$3:$F$41,4,FALSE),R103-1,R103)</f>
        <v>#N/A</v>
      </c>
      <c r="T103" s="7" t="e">
        <f>IF(O103&lt;VLOOKUP(E103,'Horario salida'!$C$3:$F$41,4,FALSE),O103+100,O103)</f>
        <v>#N/A</v>
      </c>
      <c r="U103" s="7"/>
      <c r="V103" s="7"/>
      <c r="W103" s="7"/>
      <c r="X103" s="8" t="e">
        <f>Q103-VLOOKUP(E103,'Horario salida'!$C$3:$D$41,2,FALSE)</f>
        <v>#N/A</v>
      </c>
      <c r="Y103" s="8" t="e">
        <f>S103-VLOOKUP(E103,'Horario salida'!$C$3:$E$41,3,FALSE)</f>
        <v>#N/A</v>
      </c>
      <c r="Z103" s="8" t="e">
        <f>T103-VLOOKUP(E103,'Horario salida'!$C$3:$F$41,4,FALSE)</f>
        <v>#N/A</v>
      </c>
      <c r="AB103" s="8" t="e">
        <f t="shared" si="19"/>
        <v>#N/A</v>
      </c>
      <c r="AC103" s="8" t="e">
        <f t="shared" si="20"/>
        <v>#N/A</v>
      </c>
      <c r="AD103" s="8" t="e">
        <f t="shared" si="21"/>
        <v>#N/A</v>
      </c>
      <c r="AF103" s="27"/>
      <c r="AG103" s="30"/>
      <c r="AH103" s="27"/>
      <c r="AI103" s="27"/>
      <c r="AJ103" s="27"/>
      <c r="AK103" s="28"/>
    </row>
    <row r="104" spans="2:37" ht="18" x14ac:dyDescent="0.35">
      <c r="B104" s="194"/>
      <c r="C104" s="37" t="e">
        <f>VLOOKUP(B104,'1 - Dorsales clubs'!B:C,2,FALSE)</f>
        <v>#N/A</v>
      </c>
      <c r="D104" s="37" t="e">
        <f>VLOOKUP(C104,'1 - Dorsales clubs'!C:D,2,FALSE)</f>
        <v>#N/A</v>
      </c>
      <c r="E104" s="173" t="e">
        <f>VLOOKUP(B104,'1 - Dorsales clubs'!B:F,4,FALSE)</f>
        <v>#N/A</v>
      </c>
      <c r="F104" s="24" t="e">
        <f>VLOOKUP(B104,TºCrono!B:C,2,FALSE)</f>
        <v>#N/A</v>
      </c>
      <c r="G104" s="25"/>
      <c r="H104" s="26" t="e">
        <f t="shared" si="14"/>
        <v>#N/A</v>
      </c>
      <c r="I104" s="27"/>
      <c r="J104" s="27" t="e">
        <f t="shared" si="15"/>
        <v>#N/A</v>
      </c>
      <c r="K104" s="27"/>
      <c r="L104" s="27"/>
      <c r="M104" s="1" t="e">
        <f t="shared" si="16"/>
        <v>#N/A</v>
      </c>
      <c r="N104" s="1" t="e">
        <f t="shared" si="17"/>
        <v>#N/A</v>
      </c>
      <c r="O104" s="7" t="e">
        <f t="shared" si="18"/>
        <v>#N/A</v>
      </c>
      <c r="P104" s="7"/>
      <c r="Q104" s="7" t="e">
        <f>IF(N104&lt;VLOOKUP(E104,'Horario salida'!$C$3:$E$41,3,FALSE),M104-1,M104)</f>
        <v>#N/A</v>
      </c>
      <c r="R104" s="7" t="e">
        <f>IF(N104&lt;VLOOKUP(E104,'Horario salida'!$C$3:$E$41,3,FALSE),N104+60,N104)</f>
        <v>#N/A</v>
      </c>
      <c r="S104" s="7" t="e">
        <f>IF(O104&lt;VLOOKUP(E104,'Horario salida'!$C$3:$F$41,4,FALSE),R104-1,R104)</f>
        <v>#N/A</v>
      </c>
      <c r="T104" s="7" t="e">
        <f>IF(O104&lt;VLOOKUP(E104,'Horario salida'!$C$3:$F$41,4,FALSE),O104+100,O104)</f>
        <v>#N/A</v>
      </c>
      <c r="U104" s="7"/>
      <c r="V104" s="7"/>
      <c r="W104" s="7"/>
      <c r="X104" s="8" t="e">
        <f>Q104-VLOOKUP(E104,'Horario salida'!$C$3:$D$41,2,FALSE)</f>
        <v>#N/A</v>
      </c>
      <c r="Y104" s="8" t="e">
        <f>S104-VLOOKUP(E104,'Horario salida'!$C$3:$E$41,3,FALSE)</f>
        <v>#N/A</v>
      </c>
      <c r="Z104" s="8" t="e">
        <f>T104-VLOOKUP(E104,'Horario salida'!$C$3:$F$41,4,FALSE)</f>
        <v>#N/A</v>
      </c>
      <c r="AB104" s="8" t="e">
        <f t="shared" si="19"/>
        <v>#N/A</v>
      </c>
      <c r="AC104" s="8" t="e">
        <f t="shared" si="20"/>
        <v>#N/A</v>
      </c>
      <c r="AD104" s="8" t="e">
        <f t="shared" si="21"/>
        <v>#N/A</v>
      </c>
      <c r="AF104" s="27"/>
      <c r="AG104" s="30"/>
      <c r="AH104" s="27"/>
      <c r="AI104" s="27"/>
      <c r="AJ104" s="27"/>
      <c r="AK104" s="28"/>
    </row>
    <row r="105" spans="2:37" ht="18" x14ac:dyDescent="0.35">
      <c r="B105" s="194"/>
      <c r="C105" s="37" t="e">
        <f>VLOOKUP(B105,'1 - Dorsales clubs'!B:C,2,FALSE)</f>
        <v>#N/A</v>
      </c>
      <c r="D105" s="37" t="e">
        <f>VLOOKUP(C105,'1 - Dorsales clubs'!C:D,2,FALSE)</f>
        <v>#N/A</v>
      </c>
      <c r="E105" s="173" t="e">
        <f>VLOOKUP(B105,'1 - Dorsales clubs'!B:F,4,FALSE)</f>
        <v>#N/A</v>
      </c>
      <c r="F105" s="24" t="e">
        <f>VLOOKUP(B105,TºCrono!B:C,2,FALSE)</f>
        <v>#N/A</v>
      </c>
      <c r="G105" s="25"/>
      <c r="H105" s="26" t="e">
        <f t="shared" si="14"/>
        <v>#N/A</v>
      </c>
      <c r="I105" s="27"/>
      <c r="J105" s="27" t="e">
        <f t="shared" si="15"/>
        <v>#N/A</v>
      </c>
      <c r="K105" s="27"/>
      <c r="L105" s="27"/>
      <c r="M105" s="1" t="e">
        <f t="shared" si="16"/>
        <v>#N/A</v>
      </c>
      <c r="N105" s="1" t="e">
        <f t="shared" si="17"/>
        <v>#N/A</v>
      </c>
      <c r="O105" s="7" t="e">
        <f t="shared" si="18"/>
        <v>#N/A</v>
      </c>
      <c r="P105" s="7"/>
      <c r="Q105" s="7" t="e">
        <f>IF(N105&lt;VLOOKUP(E105,'Horario salida'!$C$3:$E$41,3,FALSE),M105-1,M105)</f>
        <v>#N/A</v>
      </c>
      <c r="R105" s="7" t="e">
        <f>IF(N105&lt;VLOOKUP(E105,'Horario salida'!$C$3:$E$41,3,FALSE),N105+60,N105)</f>
        <v>#N/A</v>
      </c>
      <c r="S105" s="7" t="e">
        <f>IF(O105&lt;VLOOKUP(E105,'Horario salida'!$C$3:$F$41,4,FALSE),R105-1,R105)</f>
        <v>#N/A</v>
      </c>
      <c r="T105" s="7" t="e">
        <f>IF(O105&lt;VLOOKUP(E105,'Horario salida'!$C$3:$F$41,4,FALSE),O105+100,O105)</f>
        <v>#N/A</v>
      </c>
      <c r="U105" s="7"/>
      <c r="V105" s="7"/>
      <c r="W105" s="7"/>
      <c r="X105" s="8" t="e">
        <f>Q105-VLOOKUP(E105,'Horario salida'!$C$3:$D$41,2,FALSE)</f>
        <v>#N/A</v>
      </c>
      <c r="Y105" s="8" t="e">
        <f>S105-VLOOKUP(E105,'Horario salida'!$C$3:$E$41,3,FALSE)</f>
        <v>#N/A</v>
      </c>
      <c r="Z105" s="8" t="e">
        <f>T105-VLOOKUP(E105,'Horario salida'!$C$3:$F$41,4,FALSE)</f>
        <v>#N/A</v>
      </c>
      <c r="AB105" s="8" t="e">
        <f t="shared" si="19"/>
        <v>#N/A</v>
      </c>
      <c r="AC105" s="8" t="e">
        <f t="shared" si="20"/>
        <v>#N/A</v>
      </c>
      <c r="AD105" s="8" t="e">
        <f t="shared" si="21"/>
        <v>#N/A</v>
      </c>
      <c r="AF105" s="27"/>
      <c r="AG105" s="30"/>
      <c r="AH105" s="27"/>
      <c r="AI105" s="27"/>
      <c r="AJ105" s="27"/>
      <c r="AK105" s="28"/>
    </row>
    <row r="106" spans="2:37" ht="18" x14ac:dyDescent="0.35">
      <c r="B106" s="195"/>
      <c r="C106" s="37" t="e">
        <f>VLOOKUP(B106,'1 - Dorsales clubs'!B:C,2,FALSE)</f>
        <v>#N/A</v>
      </c>
      <c r="D106" s="37" t="e">
        <f>VLOOKUP(C106,'1 - Dorsales clubs'!C:D,2,FALSE)</f>
        <v>#N/A</v>
      </c>
      <c r="E106" s="173" t="e">
        <f>VLOOKUP(B106,'1 - Dorsales clubs'!B:F,4,FALSE)</f>
        <v>#N/A</v>
      </c>
      <c r="F106" s="24" t="e">
        <f>VLOOKUP(B106,TºCrono!B:C,2,FALSE)</f>
        <v>#N/A</v>
      </c>
      <c r="G106" s="25"/>
      <c r="H106" s="26" t="e">
        <f t="shared" si="14"/>
        <v>#N/A</v>
      </c>
      <c r="I106" s="27"/>
      <c r="J106" s="27" t="e">
        <f t="shared" si="15"/>
        <v>#N/A</v>
      </c>
      <c r="K106" s="27"/>
      <c r="L106" s="27"/>
      <c r="M106" s="1" t="e">
        <f t="shared" si="16"/>
        <v>#N/A</v>
      </c>
      <c r="N106" s="1" t="e">
        <f t="shared" si="17"/>
        <v>#N/A</v>
      </c>
      <c r="O106" s="7" t="e">
        <f t="shared" si="18"/>
        <v>#N/A</v>
      </c>
      <c r="P106" s="7"/>
      <c r="Q106" s="7" t="e">
        <f>IF(N106&lt;VLOOKUP(E106,'Horario salida'!$C$3:$E$41,3,FALSE),M106-1,M106)</f>
        <v>#N/A</v>
      </c>
      <c r="R106" s="7" t="e">
        <f>IF(N106&lt;VLOOKUP(E106,'Horario salida'!$C$3:$E$41,3,FALSE),N106+60,N106)</f>
        <v>#N/A</v>
      </c>
      <c r="S106" s="7" t="e">
        <f>IF(O106&lt;VLOOKUP(E106,'Horario salida'!$C$3:$F$41,4,FALSE),R106-1,R106)</f>
        <v>#N/A</v>
      </c>
      <c r="T106" s="7" t="e">
        <f>IF(O106&lt;VLOOKUP(E106,'Horario salida'!$C$3:$F$41,4,FALSE),O106+100,O106)</f>
        <v>#N/A</v>
      </c>
      <c r="U106" s="7"/>
      <c r="V106" s="7"/>
      <c r="W106" s="7"/>
      <c r="X106" s="8" t="e">
        <f>Q106-VLOOKUP(E106,'Horario salida'!$C$3:$D$41,2,FALSE)</f>
        <v>#N/A</v>
      </c>
      <c r="Y106" s="8" t="e">
        <f>S106-VLOOKUP(E106,'Horario salida'!$C$3:$E$41,3,FALSE)</f>
        <v>#N/A</v>
      </c>
      <c r="Z106" s="8" t="e">
        <f>T106-VLOOKUP(E106,'Horario salida'!$C$3:$F$41,4,FALSE)</f>
        <v>#N/A</v>
      </c>
      <c r="AB106" s="8" t="e">
        <f t="shared" si="19"/>
        <v>#N/A</v>
      </c>
      <c r="AC106" s="8" t="e">
        <f t="shared" si="20"/>
        <v>#N/A</v>
      </c>
      <c r="AD106" s="8" t="e">
        <f t="shared" si="21"/>
        <v>#N/A</v>
      </c>
      <c r="AF106" s="27"/>
      <c r="AG106" s="30"/>
      <c r="AH106" s="27"/>
      <c r="AI106" s="27"/>
      <c r="AJ106" s="27"/>
      <c r="AK106" s="28"/>
    </row>
    <row r="107" spans="2:37" ht="18" x14ac:dyDescent="0.35">
      <c r="B107" s="194"/>
      <c r="C107" s="37" t="e">
        <f>VLOOKUP(B107,'1 - Dorsales clubs'!B:C,2,FALSE)</f>
        <v>#N/A</v>
      </c>
      <c r="D107" s="37" t="e">
        <f>VLOOKUP(C107,'1 - Dorsales clubs'!C:D,2,FALSE)</f>
        <v>#N/A</v>
      </c>
      <c r="E107" s="173" t="e">
        <f>VLOOKUP(B107,'1 - Dorsales clubs'!B:F,4,FALSE)</f>
        <v>#N/A</v>
      </c>
      <c r="F107" s="24" t="e">
        <f>VLOOKUP(B107,TºCrono!B:C,2,FALSE)</f>
        <v>#N/A</v>
      </c>
      <c r="G107" s="25"/>
      <c r="H107" s="26" t="e">
        <f t="shared" si="14"/>
        <v>#N/A</v>
      </c>
      <c r="I107" s="27"/>
      <c r="J107" s="27" t="e">
        <f t="shared" si="15"/>
        <v>#N/A</v>
      </c>
      <c r="K107" s="27"/>
      <c r="L107" s="27"/>
      <c r="M107" s="1" t="e">
        <f t="shared" si="16"/>
        <v>#N/A</v>
      </c>
      <c r="N107" s="1" t="e">
        <f t="shared" si="17"/>
        <v>#N/A</v>
      </c>
      <c r="O107" s="7" t="e">
        <f t="shared" si="18"/>
        <v>#N/A</v>
      </c>
      <c r="P107" s="7"/>
      <c r="Q107" s="7" t="e">
        <f>IF(N107&lt;VLOOKUP(E107,'Horario salida'!$C$3:$E$41,3,FALSE),M107-1,M107)</f>
        <v>#N/A</v>
      </c>
      <c r="R107" s="7" t="e">
        <f>IF(N107&lt;VLOOKUP(E107,'Horario salida'!$C$3:$E$41,3,FALSE),N107+60,N107)</f>
        <v>#N/A</v>
      </c>
      <c r="S107" s="7" t="e">
        <f>IF(O107&lt;VLOOKUP(E107,'Horario salida'!$C$3:$F$41,4,FALSE),R107-1,R107)</f>
        <v>#N/A</v>
      </c>
      <c r="T107" s="7" t="e">
        <f>IF(O107&lt;VLOOKUP(E107,'Horario salida'!$C$3:$F$41,4,FALSE),O107+100,O107)</f>
        <v>#N/A</v>
      </c>
      <c r="U107" s="7"/>
      <c r="V107" s="7"/>
      <c r="W107" s="7"/>
      <c r="X107" s="8" t="e">
        <f>Q107-VLOOKUP(E107,'Horario salida'!$C$3:$D$41,2,FALSE)</f>
        <v>#N/A</v>
      </c>
      <c r="Y107" s="8" t="e">
        <f>S107-VLOOKUP(E107,'Horario salida'!$C$3:$E$41,3,FALSE)</f>
        <v>#N/A</v>
      </c>
      <c r="Z107" s="8" t="e">
        <f>T107-VLOOKUP(E107,'Horario salida'!$C$3:$F$41,4,FALSE)</f>
        <v>#N/A</v>
      </c>
      <c r="AB107" s="8" t="e">
        <f t="shared" si="19"/>
        <v>#N/A</v>
      </c>
      <c r="AC107" s="8" t="e">
        <f t="shared" si="20"/>
        <v>#N/A</v>
      </c>
      <c r="AD107" s="8" t="e">
        <f t="shared" si="21"/>
        <v>#N/A</v>
      </c>
      <c r="AF107" s="27"/>
      <c r="AG107" s="30"/>
      <c r="AH107" s="27"/>
      <c r="AI107" s="27"/>
      <c r="AJ107" s="27"/>
      <c r="AK107" s="28"/>
    </row>
    <row r="108" spans="2:37" ht="18" x14ac:dyDescent="0.35">
      <c r="B108" s="195"/>
      <c r="C108" s="37" t="e">
        <f>VLOOKUP(B108,'1 - Dorsales clubs'!B:C,2,FALSE)</f>
        <v>#N/A</v>
      </c>
      <c r="D108" s="37" t="e">
        <f>VLOOKUP(C108,'1 - Dorsales clubs'!C:D,2,FALSE)</f>
        <v>#N/A</v>
      </c>
      <c r="E108" s="173" t="e">
        <f>VLOOKUP(B108,'1 - Dorsales clubs'!B:F,4,FALSE)</f>
        <v>#N/A</v>
      </c>
      <c r="F108" s="24" t="e">
        <f>VLOOKUP(B108,TºCrono!B:C,2,FALSE)</f>
        <v>#N/A</v>
      </c>
      <c r="G108" s="25"/>
      <c r="H108" s="26" t="e">
        <f t="shared" si="14"/>
        <v>#N/A</v>
      </c>
      <c r="I108" s="27"/>
      <c r="J108" s="27" t="e">
        <f t="shared" si="15"/>
        <v>#N/A</v>
      </c>
      <c r="K108" s="27"/>
      <c r="L108" s="27"/>
      <c r="M108" s="1" t="e">
        <f t="shared" si="16"/>
        <v>#N/A</v>
      </c>
      <c r="N108" s="1" t="e">
        <f t="shared" si="17"/>
        <v>#N/A</v>
      </c>
      <c r="O108" s="7" t="e">
        <f t="shared" si="18"/>
        <v>#N/A</v>
      </c>
      <c r="P108" s="7"/>
      <c r="Q108" s="7" t="e">
        <f>IF(N108&lt;VLOOKUP(E108,'Horario salida'!$C$3:$E$41,3,FALSE),M108-1,M108)</f>
        <v>#N/A</v>
      </c>
      <c r="R108" s="7" t="e">
        <f>IF(N108&lt;VLOOKUP(E108,'Horario salida'!$C$3:$E$41,3,FALSE),N108+60,N108)</f>
        <v>#N/A</v>
      </c>
      <c r="S108" s="7" t="e">
        <f>IF(O108&lt;VLOOKUP(E108,'Horario salida'!$C$3:$F$41,4,FALSE),R108-1,R108)</f>
        <v>#N/A</v>
      </c>
      <c r="T108" s="7" t="e">
        <f>IF(O108&lt;VLOOKUP(E108,'Horario salida'!$C$3:$F$41,4,FALSE),O108+100,O108)</f>
        <v>#N/A</v>
      </c>
      <c r="U108" s="7"/>
      <c r="V108" s="7"/>
      <c r="W108" s="7"/>
      <c r="X108" s="8" t="e">
        <f>Q108-VLOOKUP(E108,'Horario salida'!$C$3:$D$41,2,FALSE)</f>
        <v>#N/A</v>
      </c>
      <c r="Y108" s="8" t="e">
        <f>S108-VLOOKUP(E108,'Horario salida'!$C$3:$E$41,3,FALSE)</f>
        <v>#N/A</v>
      </c>
      <c r="Z108" s="8" t="e">
        <f>T108-VLOOKUP(E108,'Horario salida'!$C$3:$F$41,4,FALSE)</f>
        <v>#N/A</v>
      </c>
      <c r="AB108" s="8" t="e">
        <f t="shared" si="19"/>
        <v>#N/A</v>
      </c>
      <c r="AC108" s="8" t="e">
        <f t="shared" si="20"/>
        <v>#N/A</v>
      </c>
      <c r="AD108" s="8" t="e">
        <f t="shared" si="21"/>
        <v>#N/A</v>
      </c>
      <c r="AF108" s="27"/>
      <c r="AG108" s="30"/>
      <c r="AH108" s="27"/>
      <c r="AI108" s="27"/>
      <c r="AJ108" s="27"/>
      <c r="AK108" s="28"/>
    </row>
    <row r="109" spans="2:37" ht="18" x14ac:dyDescent="0.35">
      <c r="B109" s="194"/>
      <c r="C109" s="37" t="e">
        <f>VLOOKUP(B109,'1 - Dorsales clubs'!B:C,2,FALSE)</f>
        <v>#N/A</v>
      </c>
      <c r="D109" s="37" t="e">
        <f>VLOOKUP(C109,'1 - Dorsales clubs'!C:D,2,FALSE)</f>
        <v>#N/A</v>
      </c>
      <c r="E109" s="173" t="e">
        <f>VLOOKUP(B109,'1 - Dorsales clubs'!B:F,4,FALSE)</f>
        <v>#N/A</v>
      </c>
      <c r="F109" s="24" t="e">
        <f>VLOOKUP(B109,TºCrono!B:C,2,FALSE)</f>
        <v>#N/A</v>
      </c>
      <c r="G109" s="25"/>
      <c r="H109" s="26" t="e">
        <f t="shared" si="14"/>
        <v>#N/A</v>
      </c>
      <c r="I109" s="27"/>
      <c r="J109" s="27" t="e">
        <f t="shared" si="15"/>
        <v>#N/A</v>
      </c>
      <c r="K109" s="27"/>
      <c r="L109" s="27"/>
      <c r="M109" s="1" t="e">
        <f t="shared" si="16"/>
        <v>#N/A</v>
      </c>
      <c r="N109" s="1" t="e">
        <f t="shared" si="17"/>
        <v>#N/A</v>
      </c>
      <c r="O109" s="7" t="e">
        <f t="shared" si="18"/>
        <v>#N/A</v>
      </c>
      <c r="P109" s="7"/>
      <c r="Q109" s="7" t="e">
        <f>IF(N109&lt;VLOOKUP(E109,'Horario salida'!$C$3:$E$41,3,FALSE),M109-1,M109)</f>
        <v>#N/A</v>
      </c>
      <c r="R109" s="7" t="e">
        <f>IF(N109&lt;VLOOKUP(E109,'Horario salida'!$C$3:$E$41,3,FALSE),N109+60,N109)</f>
        <v>#N/A</v>
      </c>
      <c r="S109" s="7" t="e">
        <f>IF(O109&lt;VLOOKUP(E109,'Horario salida'!$C$3:$F$41,4,FALSE),R109-1,R109)</f>
        <v>#N/A</v>
      </c>
      <c r="T109" s="7" t="e">
        <f>IF(O109&lt;VLOOKUP(E109,'Horario salida'!$C$3:$F$41,4,FALSE),O109+100,O109)</f>
        <v>#N/A</v>
      </c>
      <c r="U109" s="7"/>
      <c r="V109" s="7"/>
      <c r="W109" s="7"/>
      <c r="X109" s="8" t="e">
        <f>Q109-VLOOKUP(E109,'Horario salida'!$C$3:$D$41,2,FALSE)</f>
        <v>#N/A</v>
      </c>
      <c r="Y109" s="8" t="e">
        <f>S109-VLOOKUP(E109,'Horario salida'!$C$3:$E$41,3,FALSE)</f>
        <v>#N/A</v>
      </c>
      <c r="Z109" s="8" t="e">
        <f>T109-VLOOKUP(E109,'Horario salida'!$C$3:$F$41,4,FALSE)</f>
        <v>#N/A</v>
      </c>
      <c r="AB109" s="8" t="e">
        <f t="shared" si="19"/>
        <v>#N/A</v>
      </c>
      <c r="AC109" s="8" t="e">
        <f t="shared" si="20"/>
        <v>#N/A</v>
      </c>
      <c r="AD109" s="8" t="e">
        <f t="shared" si="21"/>
        <v>#N/A</v>
      </c>
      <c r="AF109" s="27"/>
      <c r="AG109" s="30"/>
      <c r="AH109" s="27"/>
      <c r="AI109" s="27"/>
      <c r="AJ109" s="27"/>
      <c r="AK109" s="28"/>
    </row>
    <row r="110" spans="2:37" ht="18" x14ac:dyDescent="0.35">
      <c r="B110" s="195"/>
      <c r="C110" s="37" t="e">
        <f>VLOOKUP(B110,'1 - Dorsales clubs'!B:C,2,FALSE)</f>
        <v>#N/A</v>
      </c>
      <c r="D110" s="37" t="e">
        <f>VLOOKUP(C110,'1 - Dorsales clubs'!C:D,2,FALSE)</f>
        <v>#N/A</v>
      </c>
      <c r="E110" s="173" t="e">
        <f>VLOOKUP(B110,'1 - Dorsales clubs'!B:F,4,FALSE)</f>
        <v>#N/A</v>
      </c>
      <c r="F110" s="24" t="e">
        <f>VLOOKUP(B110,TºCrono!B:C,2,FALSE)</f>
        <v>#N/A</v>
      </c>
      <c r="G110" s="25"/>
      <c r="H110" s="26" t="e">
        <f t="shared" si="14"/>
        <v>#N/A</v>
      </c>
      <c r="I110" s="27"/>
      <c r="J110" s="27" t="e">
        <f t="shared" si="15"/>
        <v>#N/A</v>
      </c>
      <c r="K110" s="27"/>
      <c r="L110" s="27"/>
      <c r="M110" s="1" t="e">
        <f t="shared" si="16"/>
        <v>#N/A</v>
      </c>
      <c r="N110" s="1" t="e">
        <f t="shared" si="17"/>
        <v>#N/A</v>
      </c>
      <c r="O110" s="7" t="e">
        <f t="shared" si="18"/>
        <v>#N/A</v>
      </c>
      <c r="P110" s="7"/>
      <c r="Q110" s="7" t="e">
        <f>IF(N110&lt;VLOOKUP(E110,'Horario salida'!$C$3:$E$41,3,FALSE),M110-1,M110)</f>
        <v>#N/A</v>
      </c>
      <c r="R110" s="7" t="e">
        <f>IF(N110&lt;VLOOKUP(E110,'Horario salida'!$C$3:$E$41,3,FALSE),N110+60,N110)</f>
        <v>#N/A</v>
      </c>
      <c r="S110" s="7" t="e">
        <f>IF(O110&lt;VLOOKUP(E110,'Horario salida'!$C$3:$F$41,4,FALSE),R110-1,R110)</f>
        <v>#N/A</v>
      </c>
      <c r="T110" s="7" t="e">
        <f>IF(O110&lt;VLOOKUP(E110,'Horario salida'!$C$3:$F$41,4,FALSE),O110+100,O110)</f>
        <v>#N/A</v>
      </c>
      <c r="U110" s="7"/>
      <c r="V110" s="7"/>
      <c r="W110" s="7"/>
      <c r="X110" s="8" t="e">
        <f>Q110-VLOOKUP(E110,'Horario salida'!$C$3:$D$41,2,FALSE)</f>
        <v>#N/A</v>
      </c>
      <c r="Y110" s="8" t="e">
        <f>S110-VLOOKUP(E110,'Horario salida'!$C$3:$E$41,3,FALSE)</f>
        <v>#N/A</v>
      </c>
      <c r="Z110" s="8" t="e">
        <f>T110-VLOOKUP(E110,'Horario salida'!$C$3:$F$41,4,FALSE)</f>
        <v>#N/A</v>
      </c>
      <c r="AB110" s="8" t="e">
        <f t="shared" si="19"/>
        <v>#N/A</v>
      </c>
      <c r="AC110" s="8" t="e">
        <f t="shared" si="20"/>
        <v>#N/A</v>
      </c>
      <c r="AD110" s="8" t="e">
        <f t="shared" si="21"/>
        <v>#N/A</v>
      </c>
      <c r="AF110" s="27"/>
      <c r="AG110" s="30"/>
      <c r="AH110" s="27"/>
      <c r="AI110" s="27"/>
      <c r="AJ110" s="27"/>
      <c r="AK110" s="28"/>
    </row>
    <row r="111" spans="2:37" ht="18" x14ac:dyDescent="0.35">
      <c r="B111" s="194"/>
      <c r="C111" s="37" t="e">
        <f>VLOOKUP(B111,'1 - Dorsales clubs'!B:C,2,FALSE)</f>
        <v>#N/A</v>
      </c>
      <c r="D111" s="37" t="e">
        <f>VLOOKUP(C111,'1 - Dorsales clubs'!C:D,2,FALSE)</f>
        <v>#N/A</v>
      </c>
      <c r="E111" s="173" t="e">
        <f>VLOOKUP(B111,'1 - Dorsales clubs'!B:F,4,FALSE)</f>
        <v>#N/A</v>
      </c>
      <c r="F111" s="24" t="e">
        <f>VLOOKUP(B111,TºCrono!B:C,2,FALSE)</f>
        <v>#N/A</v>
      </c>
      <c r="G111" s="25"/>
      <c r="H111" s="26" t="e">
        <f t="shared" si="14"/>
        <v>#N/A</v>
      </c>
      <c r="I111" s="27"/>
      <c r="J111" s="27" t="e">
        <f t="shared" si="15"/>
        <v>#N/A</v>
      </c>
      <c r="K111" s="27"/>
      <c r="L111" s="27"/>
      <c r="M111" s="1" t="e">
        <f t="shared" si="16"/>
        <v>#N/A</v>
      </c>
      <c r="N111" s="1" t="e">
        <f t="shared" si="17"/>
        <v>#N/A</v>
      </c>
      <c r="O111" s="7" t="e">
        <f t="shared" si="18"/>
        <v>#N/A</v>
      </c>
      <c r="P111" s="7"/>
      <c r="Q111" s="7" t="e">
        <f>IF(N111&lt;VLOOKUP(E111,'Horario salida'!$C$3:$E$41,3,FALSE),M111-1,M111)</f>
        <v>#N/A</v>
      </c>
      <c r="R111" s="7" t="e">
        <f>IF(N111&lt;VLOOKUP(E111,'Horario salida'!$C$3:$E$41,3,FALSE),N111+60,N111)</f>
        <v>#N/A</v>
      </c>
      <c r="S111" s="7" t="e">
        <f>IF(O111&lt;VLOOKUP(E111,'Horario salida'!$C$3:$F$41,4,FALSE),R111-1,R111)</f>
        <v>#N/A</v>
      </c>
      <c r="T111" s="7" t="e">
        <f>IF(O111&lt;VLOOKUP(E111,'Horario salida'!$C$3:$F$41,4,FALSE),O111+100,O111)</f>
        <v>#N/A</v>
      </c>
      <c r="U111" s="7"/>
      <c r="V111" s="7"/>
      <c r="W111" s="7"/>
      <c r="X111" s="8" t="e">
        <f>Q111-VLOOKUP(E111,'Horario salida'!$C$3:$D$41,2,FALSE)</f>
        <v>#N/A</v>
      </c>
      <c r="Y111" s="8" t="e">
        <f>S111-VLOOKUP(E111,'Horario salida'!$C$3:$E$41,3,FALSE)</f>
        <v>#N/A</v>
      </c>
      <c r="Z111" s="8" t="e">
        <f>T111-VLOOKUP(E111,'Horario salida'!$C$3:$F$41,4,FALSE)</f>
        <v>#N/A</v>
      </c>
      <c r="AB111" s="8" t="e">
        <f t="shared" si="19"/>
        <v>#N/A</v>
      </c>
      <c r="AC111" s="8" t="e">
        <f t="shared" si="20"/>
        <v>#N/A</v>
      </c>
      <c r="AD111" s="8" t="e">
        <f t="shared" si="21"/>
        <v>#N/A</v>
      </c>
      <c r="AF111" s="27"/>
      <c r="AG111" s="30"/>
      <c r="AH111" s="27"/>
      <c r="AI111" s="27"/>
      <c r="AJ111" s="27"/>
      <c r="AK111" s="28"/>
    </row>
    <row r="112" spans="2:37" ht="18" x14ac:dyDescent="0.35">
      <c r="B112" s="195"/>
      <c r="C112" s="37" t="e">
        <f>VLOOKUP(B112,'1 - Dorsales clubs'!B:C,2,FALSE)</f>
        <v>#N/A</v>
      </c>
      <c r="D112" s="37" t="e">
        <f>VLOOKUP(C112,'1 - Dorsales clubs'!C:D,2,FALSE)</f>
        <v>#N/A</v>
      </c>
      <c r="E112" s="173" t="e">
        <f>VLOOKUP(B112,'1 - Dorsales clubs'!B:F,4,FALSE)</f>
        <v>#N/A</v>
      </c>
      <c r="F112" s="24" t="e">
        <f>VLOOKUP(B112,TºCrono!B:C,2,FALSE)</f>
        <v>#N/A</v>
      </c>
      <c r="G112" s="25"/>
      <c r="H112" s="26" t="e">
        <f t="shared" si="14"/>
        <v>#N/A</v>
      </c>
      <c r="I112" s="27"/>
      <c r="J112" s="27" t="e">
        <f t="shared" si="15"/>
        <v>#N/A</v>
      </c>
      <c r="K112" s="27"/>
      <c r="L112" s="27"/>
      <c r="M112" s="1" t="e">
        <f t="shared" si="16"/>
        <v>#N/A</v>
      </c>
      <c r="N112" s="1" t="e">
        <f t="shared" si="17"/>
        <v>#N/A</v>
      </c>
      <c r="O112" s="7" t="e">
        <f t="shared" si="18"/>
        <v>#N/A</v>
      </c>
      <c r="P112" s="7"/>
      <c r="Q112" s="7" t="e">
        <f>IF(N112&lt;VLOOKUP(E112,'Horario salida'!$C$3:$E$41,3,FALSE),M112-1,M112)</f>
        <v>#N/A</v>
      </c>
      <c r="R112" s="7" t="e">
        <f>IF(N112&lt;VLOOKUP(E112,'Horario salida'!$C$3:$E$41,3,FALSE),N112+60,N112)</f>
        <v>#N/A</v>
      </c>
      <c r="S112" s="7" t="e">
        <f>IF(O112&lt;VLOOKUP(E112,'Horario salida'!$C$3:$F$41,4,FALSE),R112-1,R112)</f>
        <v>#N/A</v>
      </c>
      <c r="T112" s="7" t="e">
        <f>IF(O112&lt;VLOOKUP(E112,'Horario salida'!$C$3:$F$41,4,FALSE),O112+100,O112)</f>
        <v>#N/A</v>
      </c>
      <c r="U112" s="7"/>
      <c r="V112" s="7"/>
      <c r="W112" s="7"/>
      <c r="X112" s="8" t="e">
        <f>Q112-VLOOKUP(E112,'Horario salida'!$C$3:$D$41,2,FALSE)</f>
        <v>#N/A</v>
      </c>
      <c r="Y112" s="8" t="e">
        <f>S112-VLOOKUP(E112,'Horario salida'!$C$3:$E$41,3,FALSE)</f>
        <v>#N/A</v>
      </c>
      <c r="Z112" s="8" t="e">
        <f>T112-VLOOKUP(E112,'Horario salida'!$C$3:$F$41,4,FALSE)</f>
        <v>#N/A</v>
      </c>
      <c r="AB112" s="8" t="e">
        <f t="shared" si="19"/>
        <v>#N/A</v>
      </c>
      <c r="AC112" s="8" t="e">
        <f t="shared" si="20"/>
        <v>#N/A</v>
      </c>
      <c r="AD112" s="8" t="e">
        <f t="shared" si="21"/>
        <v>#N/A</v>
      </c>
      <c r="AF112" s="27"/>
      <c r="AG112" s="30"/>
      <c r="AH112" s="27"/>
      <c r="AI112" s="27"/>
      <c r="AJ112" s="27"/>
      <c r="AK112" s="28"/>
    </row>
    <row r="113" spans="2:37" ht="18" x14ac:dyDescent="0.35">
      <c r="B113" s="197"/>
      <c r="C113" s="37" t="e">
        <f>VLOOKUP(B113,'1 - Dorsales clubs'!B:C,2,FALSE)</f>
        <v>#N/A</v>
      </c>
      <c r="D113" s="37" t="e">
        <f>VLOOKUP(C113,'1 - Dorsales clubs'!C:D,2,FALSE)</f>
        <v>#N/A</v>
      </c>
      <c r="E113" s="37" t="e">
        <f>VLOOKUP(B113,'1 - Dorsales clubs'!B:F,4,FALSE)</f>
        <v>#N/A</v>
      </c>
      <c r="F113" s="24" t="e">
        <f>VLOOKUP(B113,TºCrono!B:C,2,FALSE)</f>
        <v>#N/A</v>
      </c>
      <c r="G113" s="25"/>
      <c r="H113" s="26" t="e">
        <f t="shared" si="14"/>
        <v>#N/A</v>
      </c>
      <c r="I113" s="27"/>
      <c r="J113" s="27" t="e">
        <f t="shared" si="15"/>
        <v>#N/A</v>
      </c>
      <c r="K113" s="27"/>
      <c r="L113" s="27"/>
      <c r="M113" s="1" t="e">
        <f t="shared" si="16"/>
        <v>#N/A</v>
      </c>
      <c r="N113" s="1" t="e">
        <f t="shared" si="17"/>
        <v>#N/A</v>
      </c>
      <c r="O113" s="7" t="e">
        <f t="shared" si="18"/>
        <v>#N/A</v>
      </c>
      <c r="P113" s="7"/>
      <c r="Q113" s="7" t="e">
        <f>IF(N113&lt;VLOOKUP(E113,'Horario salida'!$C$3:$E$41,3,FALSE),M113-1,M113)</f>
        <v>#N/A</v>
      </c>
      <c r="R113" s="7" t="e">
        <f>IF(N113&lt;VLOOKUP(E113,'Horario salida'!$C$3:$E$41,3,FALSE),N113+60,N113)</f>
        <v>#N/A</v>
      </c>
      <c r="S113" s="7" t="e">
        <f>IF(O113&lt;VLOOKUP(E113,'Horario salida'!$C$3:$F$41,4,FALSE),R113-1,R113)</f>
        <v>#N/A</v>
      </c>
      <c r="T113" s="7" t="e">
        <f>IF(O113&lt;VLOOKUP(E113,'Horario salida'!$C$3:$F$41,4,FALSE),O113+100,O113)</f>
        <v>#N/A</v>
      </c>
      <c r="U113" s="7"/>
      <c r="V113" s="7"/>
      <c r="W113" s="7"/>
      <c r="X113" s="8" t="e">
        <f>Q113-VLOOKUP(E113,'Horario salida'!$C$3:$D$41,2,FALSE)</f>
        <v>#N/A</v>
      </c>
      <c r="Y113" s="8" t="e">
        <f>S113-VLOOKUP(E113,'Horario salida'!$C$3:$E$41,3,FALSE)</f>
        <v>#N/A</v>
      </c>
      <c r="Z113" s="8" t="e">
        <f>T113-VLOOKUP(E113,'Horario salida'!$C$3:$F$41,4,FALSE)</f>
        <v>#N/A</v>
      </c>
      <c r="AB113" s="8" t="e">
        <f t="shared" si="19"/>
        <v>#N/A</v>
      </c>
      <c r="AC113" s="8" t="e">
        <f t="shared" si="20"/>
        <v>#N/A</v>
      </c>
      <c r="AD113" s="8" t="e">
        <f t="shared" si="21"/>
        <v>#N/A</v>
      </c>
      <c r="AF113" s="27"/>
      <c r="AG113" s="30"/>
      <c r="AH113" s="27"/>
      <c r="AI113" s="27"/>
      <c r="AJ113" s="27"/>
      <c r="AK113" s="28"/>
    </row>
    <row r="114" spans="2:37" ht="18" x14ac:dyDescent="0.35">
      <c r="B114" s="197"/>
      <c r="C114" s="37" t="e">
        <f>VLOOKUP(B114,'1 - Dorsales clubs'!B:C,2,FALSE)</f>
        <v>#N/A</v>
      </c>
      <c r="D114" s="37" t="e">
        <f>VLOOKUP(C114,'1 - Dorsales clubs'!C:D,2,FALSE)</f>
        <v>#N/A</v>
      </c>
      <c r="E114" s="37" t="e">
        <f>VLOOKUP(B114,'1 - Dorsales clubs'!B:F,4,FALSE)</f>
        <v>#N/A</v>
      </c>
      <c r="F114" s="24" t="e">
        <f>VLOOKUP(B114,TºCrono!B:C,2,FALSE)</f>
        <v>#N/A</v>
      </c>
      <c r="G114" s="25"/>
      <c r="H114" s="26" t="e">
        <f t="shared" si="14"/>
        <v>#N/A</v>
      </c>
      <c r="I114" s="27"/>
      <c r="J114" s="27" t="e">
        <f t="shared" si="15"/>
        <v>#N/A</v>
      </c>
      <c r="K114" s="27"/>
      <c r="L114" s="27"/>
      <c r="M114" s="1" t="e">
        <f t="shared" si="16"/>
        <v>#N/A</v>
      </c>
      <c r="N114" s="1" t="e">
        <f t="shared" si="17"/>
        <v>#N/A</v>
      </c>
      <c r="O114" s="7" t="e">
        <f t="shared" si="18"/>
        <v>#N/A</v>
      </c>
      <c r="P114" s="7"/>
      <c r="Q114" s="7" t="e">
        <f>IF(N114&lt;VLOOKUP(E114,'Horario salida'!$C$3:$E$41,3,FALSE),M114-1,M114)</f>
        <v>#N/A</v>
      </c>
      <c r="R114" s="7" t="e">
        <f>IF(N114&lt;VLOOKUP(E114,'Horario salida'!$C$3:$E$41,3,FALSE),N114+60,N114)</f>
        <v>#N/A</v>
      </c>
      <c r="S114" s="7" t="e">
        <f>IF(O114&lt;VLOOKUP(E114,'Horario salida'!$C$3:$F$41,4,FALSE),R114-1,R114)</f>
        <v>#N/A</v>
      </c>
      <c r="T114" s="7" t="e">
        <f>IF(O114&lt;VLOOKUP(E114,'Horario salida'!$C$3:$F$41,4,FALSE),O114+100,O114)</f>
        <v>#N/A</v>
      </c>
      <c r="U114" s="7"/>
      <c r="V114" s="7"/>
      <c r="W114" s="7"/>
      <c r="X114" s="8" t="e">
        <f>Q114-VLOOKUP(E114,'Horario salida'!$C$3:$D$41,2,FALSE)</f>
        <v>#N/A</v>
      </c>
      <c r="Y114" s="8" t="e">
        <f>S114-VLOOKUP(E114,'Horario salida'!$C$3:$E$41,3,FALSE)</f>
        <v>#N/A</v>
      </c>
      <c r="Z114" s="8" t="e">
        <f>T114-VLOOKUP(E114,'Horario salida'!$C$3:$F$41,4,FALSE)</f>
        <v>#N/A</v>
      </c>
      <c r="AB114" s="8" t="e">
        <f t="shared" si="19"/>
        <v>#N/A</v>
      </c>
      <c r="AC114" s="8" t="e">
        <f t="shared" si="20"/>
        <v>#N/A</v>
      </c>
      <c r="AD114" s="8" t="e">
        <f t="shared" si="21"/>
        <v>#N/A</v>
      </c>
      <c r="AF114" s="27"/>
      <c r="AG114" s="30"/>
      <c r="AH114" s="27"/>
      <c r="AI114" s="27"/>
      <c r="AJ114" s="27"/>
      <c r="AK114" s="28"/>
    </row>
    <row r="115" spans="2:37" ht="18" x14ac:dyDescent="0.35">
      <c r="B115" s="197"/>
      <c r="C115" s="37" t="e">
        <f>VLOOKUP(B115,'1 - Dorsales clubs'!B:C,2,FALSE)</f>
        <v>#N/A</v>
      </c>
      <c r="D115" s="37" t="e">
        <f>VLOOKUP(C115,'1 - Dorsales clubs'!C:D,2,FALSE)</f>
        <v>#N/A</v>
      </c>
      <c r="E115" s="37" t="e">
        <f>VLOOKUP(B115,'1 - Dorsales clubs'!B:F,4,FALSE)</f>
        <v>#N/A</v>
      </c>
      <c r="F115" s="24" t="e">
        <f>VLOOKUP(B115,TºCrono!B:C,2,FALSE)</f>
        <v>#N/A</v>
      </c>
      <c r="G115" s="25"/>
      <c r="H115" s="26" t="e">
        <f t="shared" si="14"/>
        <v>#N/A</v>
      </c>
      <c r="I115" s="27"/>
      <c r="J115" s="27" t="e">
        <f t="shared" si="15"/>
        <v>#N/A</v>
      </c>
      <c r="K115" s="27"/>
      <c r="L115" s="27"/>
      <c r="M115" s="1" t="e">
        <f t="shared" si="16"/>
        <v>#N/A</v>
      </c>
      <c r="N115" s="1" t="e">
        <f t="shared" si="17"/>
        <v>#N/A</v>
      </c>
      <c r="O115" s="7" t="e">
        <f t="shared" si="18"/>
        <v>#N/A</v>
      </c>
      <c r="P115" s="7"/>
      <c r="Q115" s="7" t="e">
        <f>IF(N115&lt;VLOOKUP(E115,'Horario salida'!$C$3:$E$41,3,FALSE),M115-1,M115)</f>
        <v>#N/A</v>
      </c>
      <c r="R115" s="7" t="e">
        <f>IF(N115&lt;VLOOKUP(E115,'Horario salida'!$C$3:$E$41,3,FALSE),N115+60,N115)</f>
        <v>#N/A</v>
      </c>
      <c r="S115" s="7" t="e">
        <f>IF(O115&lt;VLOOKUP(E115,'Horario salida'!$C$3:$F$41,4,FALSE),R115-1,R115)</f>
        <v>#N/A</v>
      </c>
      <c r="T115" s="7" t="e">
        <f>IF(O115&lt;VLOOKUP(E115,'Horario salida'!$C$3:$F$41,4,FALSE),O115+100,O115)</f>
        <v>#N/A</v>
      </c>
      <c r="U115" s="7"/>
      <c r="V115" s="7"/>
      <c r="W115" s="7"/>
      <c r="X115" s="8" t="e">
        <f>Q115-VLOOKUP(E115,'Horario salida'!$C$3:$D$41,2,FALSE)</f>
        <v>#N/A</v>
      </c>
      <c r="Y115" s="8" t="e">
        <f>S115-VLOOKUP(E115,'Horario salida'!$C$3:$E$41,3,FALSE)</f>
        <v>#N/A</v>
      </c>
      <c r="Z115" s="8" t="e">
        <f>T115-VLOOKUP(E115,'Horario salida'!$C$3:$F$41,4,FALSE)</f>
        <v>#N/A</v>
      </c>
      <c r="AB115" s="8" t="e">
        <f t="shared" si="19"/>
        <v>#N/A</v>
      </c>
      <c r="AC115" s="8" t="e">
        <f t="shared" si="20"/>
        <v>#N/A</v>
      </c>
      <c r="AD115" s="8" t="e">
        <f t="shared" si="21"/>
        <v>#N/A</v>
      </c>
      <c r="AF115" s="27"/>
      <c r="AG115" s="30"/>
      <c r="AH115" s="27"/>
      <c r="AI115" s="27"/>
      <c r="AJ115" s="27"/>
      <c r="AK115" s="28"/>
    </row>
    <row r="116" spans="2:37" ht="18" x14ac:dyDescent="0.35">
      <c r="B116" s="197"/>
      <c r="C116" s="37" t="e">
        <f>VLOOKUP(B116,'1 - Dorsales clubs'!B:C,2,FALSE)</f>
        <v>#N/A</v>
      </c>
      <c r="D116" s="37" t="e">
        <f>VLOOKUP(C116,'1 - Dorsales clubs'!C:D,2,FALSE)</f>
        <v>#N/A</v>
      </c>
      <c r="E116" s="37" t="e">
        <f>VLOOKUP(B116,'1 - Dorsales clubs'!B:F,4,FALSE)</f>
        <v>#N/A</v>
      </c>
      <c r="F116" s="24" t="e">
        <f>VLOOKUP(B116,TºCrono!B:C,2,FALSE)</f>
        <v>#N/A</v>
      </c>
      <c r="G116" s="25"/>
      <c r="H116" s="26" t="e">
        <f t="shared" si="14"/>
        <v>#N/A</v>
      </c>
      <c r="I116" s="27"/>
      <c r="J116" s="27" t="e">
        <f t="shared" si="15"/>
        <v>#N/A</v>
      </c>
      <c r="K116" s="27"/>
      <c r="L116" s="27"/>
      <c r="M116" s="1" t="e">
        <f t="shared" si="16"/>
        <v>#N/A</v>
      </c>
      <c r="N116" s="1" t="e">
        <f t="shared" si="17"/>
        <v>#N/A</v>
      </c>
      <c r="O116" s="7" t="e">
        <f t="shared" si="18"/>
        <v>#N/A</v>
      </c>
      <c r="P116" s="7"/>
      <c r="Q116" s="7" t="e">
        <f>IF(N116&lt;VLOOKUP(E116,'Horario salida'!$C$3:$E$41,3,FALSE),M116-1,M116)</f>
        <v>#N/A</v>
      </c>
      <c r="R116" s="7" t="e">
        <f>IF(N116&lt;VLOOKUP(E116,'Horario salida'!$C$3:$E$41,3,FALSE),N116+60,N116)</f>
        <v>#N/A</v>
      </c>
      <c r="S116" s="7" t="e">
        <f>IF(O116&lt;VLOOKUP(E116,'Horario salida'!$C$3:$F$41,4,FALSE),R116-1,R116)</f>
        <v>#N/A</v>
      </c>
      <c r="T116" s="7" t="e">
        <f>IF(O116&lt;VLOOKUP(E116,'Horario salida'!$C$3:$F$41,4,FALSE),O116+100,O116)</f>
        <v>#N/A</v>
      </c>
      <c r="U116" s="7"/>
      <c r="V116" s="7"/>
      <c r="W116" s="7"/>
      <c r="X116" s="8" t="e">
        <f>Q116-VLOOKUP(E116,'Horario salida'!$C$3:$D$41,2,FALSE)</f>
        <v>#N/A</v>
      </c>
      <c r="Y116" s="8" t="e">
        <f>S116-VLOOKUP(E116,'Horario salida'!$C$3:$E$41,3,FALSE)</f>
        <v>#N/A</v>
      </c>
      <c r="Z116" s="8" t="e">
        <f>T116-VLOOKUP(E116,'Horario salida'!$C$3:$F$41,4,FALSE)</f>
        <v>#N/A</v>
      </c>
      <c r="AB116" s="8" t="e">
        <f t="shared" si="19"/>
        <v>#N/A</v>
      </c>
      <c r="AC116" s="8" t="e">
        <f t="shared" si="20"/>
        <v>#N/A</v>
      </c>
      <c r="AD116" s="8" t="e">
        <f t="shared" si="21"/>
        <v>#N/A</v>
      </c>
      <c r="AF116" s="27"/>
      <c r="AG116" s="30"/>
      <c r="AH116" s="27"/>
      <c r="AI116" s="27"/>
      <c r="AJ116" s="27"/>
      <c r="AK116" s="28"/>
    </row>
    <row r="117" spans="2:37" ht="18" x14ac:dyDescent="0.35">
      <c r="B117" s="197"/>
      <c r="C117" s="37" t="e">
        <f>VLOOKUP(B117,'1 - Dorsales clubs'!B:C,2,FALSE)</f>
        <v>#N/A</v>
      </c>
      <c r="D117" s="37" t="e">
        <f>VLOOKUP(C117,'1 - Dorsales clubs'!C:D,2,FALSE)</f>
        <v>#N/A</v>
      </c>
      <c r="E117" s="37" t="e">
        <f>VLOOKUP(B117,'1 - Dorsales clubs'!B:F,4,FALSE)</f>
        <v>#N/A</v>
      </c>
      <c r="F117" s="24" t="e">
        <f>VLOOKUP(B117,TºCrono!B:C,2,FALSE)</f>
        <v>#N/A</v>
      </c>
      <c r="G117" s="25"/>
      <c r="H117" s="26" t="e">
        <f t="shared" si="14"/>
        <v>#N/A</v>
      </c>
      <c r="I117" s="27"/>
      <c r="J117" s="27" t="e">
        <f t="shared" si="15"/>
        <v>#N/A</v>
      </c>
      <c r="K117" s="27"/>
      <c r="L117" s="27"/>
      <c r="M117" s="1" t="e">
        <f t="shared" si="16"/>
        <v>#N/A</v>
      </c>
      <c r="N117" s="1" t="e">
        <f t="shared" si="17"/>
        <v>#N/A</v>
      </c>
      <c r="O117" s="7" t="e">
        <f t="shared" si="18"/>
        <v>#N/A</v>
      </c>
      <c r="P117" s="7"/>
      <c r="Q117" s="7" t="e">
        <f>IF(N117&lt;VLOOKUP(E117,'Horario salida'!$C$3:$E$41,3,FALSE),M117-1,M117)</f>
        <v>#N/A</v>
      </c>
      <c r="R117" s="7" t="e">
        <f>IF(N117&lt;VLOOKUP(E117,'Horario salida'!$C$3:$E$41,3,FALSE),N117+60,N117)</f>
        <v>#N/A</v>
      </c>
      <c r="S117" s="7" t="e">
        <f>IF(O117&lt;VLOOKUP(E117,'Horario salida'!$C$3:$F$41,4,FALSE),R117-1,R117)</f>
        <v>#N/A</v>
      </c>
      <c r="T117" s="7" t="e">
        <f>IF(O117&lt;VLOOKUP(E117,'Horario salida'!$C$3:$F$41,4,FALSE),O117+100,O117)</f>
        <v>#N/A</v>
      </c>
      <c r="U117" s="7"/>
      <c r="V117" s="7"/>
      <c r="W117" s="7"/>
      <c r="X117" s="8" t="e">
        <f>Q117-VLOOKUP(E117,'Horario salida'!$C$3:$D$41,2,FALSE)</f>
        <v>#N/A</v>
      </c>
      <c r="Y117" s="8" t="e">
        <f>S117-VLOOKUP(E117,'Horario salida'!$C$3:$E$41,3,FALSE)</f>
        <v>#N/A</v>
      </c>
      <c r="Z117" s="8" t="e">
        <f>T117-VLOOKUP(E117,'Horario salida'!$C$3:$F$41,4,FALSE)</f>
        <v>#N/A</v>
      </c>
      <c r="AB117" s="8" t="e">
        <f t="shared" si="19"/>
        <v>#N/A</v>
      </c>
      <c r="AC117" s="8" t="e">
        <f t="shared" si="20"/>
        <v>#N/A</v>
      </c>
      <c r="AD117" s="8" t="e">
        <f t="shared" si="21"/>
        <v>#N/A</v>
      </c>
      <c r="AF117" s="27"/>
      <c r="AG117" s="30"/>
      <c r="AH117" s="27"/>
      <c r="AI117" s="27"/>
      <c r="AJ117" s="27"/>
      <c r="AK117" s="28"/>
    </row>
    <row r="118" spans="2:37" ht="18" x14ac:dyDescent="0.35">
      <c r="B118" s="197"/>
      <c r="C118" s="37" t="e">
        <f>VLOOKUP(B118,'1 - Dorsales clubs'!B:C,2,FALSE)</f>
        <v>#N/A</v>
      </c>
      <c r="D118" s="37" t="e">
        <f>VLOOKUP(C118,'1 - Dorsales clubs'!C:D,2,FALSE)</f>
        <v>#N/A</v>
      </c>
      <c r="E118" s="37" t="e">
        <f>VLOOKUP(B118,'1 - Dorsales clubs'!B:F,4,FALSE)</f>
        <v>#N/A</v>
      </c>
      <c r="F118" s="24" t="e">
        <f>VLOOKUP(B118,TºCrono!B:C,2,FALSE)</f>
        <v>#N/A</v>
      </c>
      <c r="G118" s="25"/>
      <c r="H118" s="26" t="e">
        <f t="shared" si="14"/>
        <v>#N/A</v>
      </c>
      <c r="I118" s="27"/>
      <c r="J118" s="27" t="e">
        <f t="shared" si="15"/>
        <v>#N/A</v>
      </c>
      <c r="K118" s="27"/>
      <c r="L118" s="27"/>
      <c r="M118" s="1" t="e">
        <f t="shared" si="16"/>
        <v>#N/A</v>
      </c>
      <c r="N118" s="1" t="e">
        <f t="shared" si="17"/>
        <v>#N/A</v>
      </c>
      <c r="O118" s="7" t="e">
        <f t="shared" si="18"/>
        <v>#N/A</v>
      </c>
      <c r="P118" s="7"/>
      <c r="Q118" s="7" t="e">
        <f>IF(N118&lt;VLOOKUP(E118,'Horario salida'!$C$3:$E$41,3,FALSE),M118-1,M118)</f>
        <v>#N/A</v>
      </c>
      <c r="R118" s="7" t="e">
        <f>IF(N118&lt;VLOOKUP(E118,'Horario salida'!$C$3:$E$41,3,FALSE),N118+60,N118)</f>
        <v>#N/A</v>
      </c>
      <c r="S118" s="7" t="e">
        <f>IF(O118&lt;VLOOKUP(E118,'Horario salida'!$C$3:$F$41,4,FALSE),R118-1,R118)</f>
        <v>#N/A</v>
      </c>
      <c r="T118" s="7" t="e">
        <f>IF(O118&lt;VLOOKUP(E118,'Horario salida'!$C$3:$F$41,4,FALSE),O118+100,O118)</f>
        <v>#N/A</v>
      </c>
      <c r="U118" s="7"/>
      <c r="V118" s="7"/>
      <c r="W118" s="7"/>
      <c r="X118" s="8" t="e">
        <f>Q118-VLOOKUP(E118,'Horario salida'!$C$3:$D$41,2,FALSE)</f>
        <v>#N/A</v>
      </c>
      <c r="Y118" s="8" t="e">
        <f>S118-VLOOKUP(E118,'Horario salida'!$C$3:$E$41,3,FALSE)</f>
        <v>#N/A</v>
      </c>
      <c r="Z118" s="8" t="e">
        <f>T118-VLOOKUP(E118,'Horario salida'!$C$3:$F$41,4,FALSE)</f>
        <v>#N/A</v>
      </c>
      <c r="AB118" s="8" t="e">
        <f t="shared" si="19"/>
        <v>#N/A</v>
      </c>
      <c r="AC118" s="8" t="e">
        <f t="shared" si="20"/>
        <v>#N/A</v>
      </c>
      <c r="AD118" s="8" t="e">
        <f t="shared" si="21"/>
        <v>#N/A</v>
      </c>
      <c r="AF118" s="27"/>
      <c r="AG118" s="30"/>
      <c r="AH118" s="27"/>
      <c r="AI118" s="27"/>
      <c r="AJ118" s="27"/>
      <c r="AK118" s="28"/>
    </row>
    <row r="119" spans="2:37" ht="18" x14ac:dyDescent="0.35">
      <c r="B119" s="197"/>
      <c r="C119" s="37" t="e">
        <f>VLOOKUP(B119,'1 - Dorsales clubs'!B:C,2,FALSE)</f>
        <v>#N/A</v>
      </c>
      <c r="D119" s="37" t="e">
        <f>VLOOKUP(C119,'1 - Dorsales clubs'!C:D,2,FALSE)</f>
        <v>#N/A</v>
      </c>
      <c r="E119" s="37" t="e">
        <f>VLOOKUP(B119,'1 - Dorsales clubs'!B:F,4,FALSE)</f>
        <v>#N/A</v>
      </c>
      <c r="F119" s="24" t="e">
        <f>VLOOKUP(B119,TºCrono!B:C,2,FALSE)</f>
        <v>#N/A</v>
      </c>
      <c r="G119" s="25"/>
      <c r="H119" s="26" t="e">
        <f t="shared" si="14"/>
        <v>#N/A</v>
      </c>
      <c r="I119" s="27"/>
      <c r="J119" s="27" t="e">
        <f t="shared" si="15"/>
        <v>#N/A</v>
      </c>
      <c r="K119" s="27"/>
      <c r="L119" s="27"/>
      <c r="M119" s="1" t="e">
        <f t="shared" si="16"/>
        <v>#N/A</v>
      </c>
      <c r="N119" s="1" t="e">
        <f t="shared" si="17"/>
        <v>#N/A</v>
      </c>
      <c r="O119" s="7" t="e">
        <f t="shared" si="18"/>
        <v>#N/A</v>
      </c>
      <c r="P119" s="7"/>
      <c r="Q119" s="7" t="e">
        <f>IF(N119&lt;VLOOKUP(E119,'Horario salida'!$C$3:$E$41,3,FALSE),M119-1,M119)</f>
        <v>#N/A</v>
      </c>
      <c r="R119" s="7" t="e">
        <f>IF(N119&lt;VLOOKUP(E119,'Horario salida'!$C$3:$E$41,3,FALSE),N119+60,N119)</f>
        <v>#N/A</v>
      </c>
      <c r="S119" s="7" t="e">
        <f>IF(O119&lt;VLOOKUP(E119,'Horario salida'!$C$3:$F$41,4,FALSE),R119-1,R119)</f>
        <v>#N/A</v>
      </c>
      <c r="T119" s="7" t="e">
        <f>IF(O119&lt;VLOOKUP(E119,'Horario salida'!$C$3:$F$41,4,FALSE),O119+100,O119)</f>
        <v>#N/A</v>
      </c>
      <c r="U119" s="7"/>
      <c r="V119" s="7"/>
      <c r="W119" s="7"/>
      <c r="X119" s="8" t="e">
        <f>Q119-VLOOKUP(E119,'Horario salida'!$C$3:$D$41,2,FALSE)</f>
        <v>#N/A</v>
      </c>
      <c r="Y119" s="8" t="e">
        <f>S119-VLOOKUP(E119,'Horario salida'!$C$3:$E$41,3,FALSE)</f>
        <v>#N/A</v>
      </c>
      <c r="Z119" s="8" t="e">
        <f>T119-VLOOKUP(E119,'Horario salida'!$C$3:$F$41,4,FALSE)</f>
        <v>#N/A</v>
      </c>
      <c r="AB119" s="8" t="e">
        <f t="shared" si="19"/>
        <v>#N/A</v>
      </c>
      <c r="AC119" s="8" t="e">
        <f t="shared" si="20"/>
        <v>#N/A</v>
      </c>
      <c r="AD119" s="8" t="e">
        <f t="shared" si="21"/>
        <v>#N/A</v>
      </c>
      <c r="AF119" s="27"/>
      <c r="AG119" s="30"/>
      <c r="AH119" s="27"/>
      <c r="AI119" s="27"/>
      <c r="AJ119" s="27"/>
      <c r="AK119" s="28"/>
    </row>
    <row r="120" spans="2:37" ht="18" x14ac:dyDescent="0.35">
      <c r="B120" s="197"/>
      <c r="C120" s="37" t="e">
        <f>VLOOKUP(B120,'1 - Dorsales clubs'!B:C,2,FALSE)</f>
        <v>#N/A</v>
      </c>
      <c r="D120" s="37" t="e">
        <f>VLOOKUP(C120,'1 - Dorsales clubs'!C:D,2,FALSE)</f>
        <v>#N/A</v>
      </c>
      <c r="E120" s="37" t="e">
        <f>VLOOKUP(B120,'1 - Dorsales clubs'!B:F,4,FALSE)</f>
        <v>#N/A</v>
      </c>
      <c r="F120" s="24" t="e">
        <f>VLOOKUP(B120,TºCrono!B:C,2,FALSE)</f>
        <v>#N/A</v>
      </c>
      <c r="G120" s="25"/>
      <c r="H120" s="26" t="e">
        <f t="shared" si="14"/>
        <v>#N/A</v>
      </c>
      <c r="I120" s="27"/>
      <c r="J120" s="27" t="e">
        <f t="shared" si="15"/>
        <v>#N/A</v>
      </c>
      <c r="K120" s="27"/>
      <c r="L120" s="27"/>
      <c r="M120" s="1" t="e">
        <f t="shared" si="16"/>
        <v>#N/A</v>
      </c>
      <c r="N120" s="1" t="e">
        <f t="shared" si="17"/>
        <v>#N/A</v>
      </c>
      <c r="O120" s="7" t="e">
        <f t="shared" si="18"/>
        <v>#N/A</v>
      </c>
      <c r="P120" s="7"/>
      <c r="Q120" s="7" t="e">
        <f>IF(N120&lt;VLOOKUP(E120,'Horario salida'!$C$3:$E$41,3,FALSE),M120-1,M120)</f>
        <v>#N/A</v>
      </c>
      <c r="R120" s="7" t="e">
        <f>IF(N120&lt;VLOOKUP(E120,'Horario salida'!$C$3:$E$41,3,FALSE),N120+60,N120)</f>
        <v>#N/A</v>
      </c>
      <c r="S120" s="7" t="e">
        <f>IF(O120&lt;VLOOKUP(E120,'Horario salida'!$C$3:$F$41,4,FALSE),R120-1,R120)</f>
        <v>#N/A</v>
      </c>
      <c r="T120" s="7" t="e">
        <f>IF(O120&lt;VLOOKUP(E120,'Horario salida'!$C$3:$F$41,4,FALSE),O120+100,O120)</f>
        <v>#N/A</v>
      </c>
      <c r="U120" s="7"/>
      <c r="V120" s="7"/>
      <c r="W120" s="7"/>
      <c r="X120" s="8" t="e">
        <f>Q120-VLOOKUP(E120,'Horario salida'!$C$3:$D$41,2,FALSE)</f>
        <v>#N/A</v>
      </c>
      <c r="Y120" s="8" t="e">
        <f>S120-VLOOKUP(E120,'Horario salida'!$C$3:$E$41,3,FALSE)</f>
        <v>#N/A</v>
      </c>
      <c r="Z120" s="8" t="e">
        <f>T120-VLOOKUP(E120,'Horario salida'!$C$3:$F$41,4,FALSE)</f>
        <v>#N/A</v>
      </c>
      <c r="AB120" s="8" t="e">
        <f t="shared" si="19"/>
        <v>#N/A</v>
      </c>
      <c r="AC120" s="8" t="e">
        <f t="shared" si="20"/>
        <v>#N/A</v>
      </c>
      <c r="AD120" s="8" t="e">
        <f t="shared" si="21"/>
        <v>#N/A</v>
      </c>
      <c r="AF120" s="27"/>
      <c r="AG120" s="30"/>
      <c r="AH120" s="27"/>
      <c r="AI120" s="27"/>
      <c r="AJ120" s="27"/>
      <c r="AK120" s="28"/>
    </row>
    <row r="121" spans="2:37" ht="18" x14ac:dyDescent="0.35">
      <c r="B121" s="197"/>
      <c r="C121" s="37" t="e">
        <f>VLOOKUP(B121,'1 - Dorsales clubs'!B:C,2,FALSE)</f>
        <v>#N/A</v>
      </c>
      <c r="D121" s="37" t="e">
        <f>VLOOKUP(C121,'1 - Dorsales clubs'!C:D,2,FALSE)</f>
        <v>#N/A</v>
      </c>
      <c r="E121" s="37" t="e">
        <f>VLOOKUP(B121,'1 - Dorsales clubs'!B:F,4,FALSE)</f>
        <v>#N/A</v>
      </c>
      <c r="F121" s="24" t="e">
        <f>VLOOKUP(B121,TºCrono!B:C,2,FALSE)</f>
        <v>#N/A</v>
      </c>
      <c r="G121" s="25"/>
      <c r="H121" s="26" t="e">
        <f t="shared" si="14"/>
        <v>#N/A</v>
      </c>
      <c r="I121" s="27"/>
      <c r="J121" s="27" t="e">
        <f t="shared" si="15"/>
        <v>#N/A</v>
      </c>
      <c r="K121" s="27"/>
      <c r="L121" s="27"/>
      <c r="M121" s="1" t="e">
        <f t="shared" si="16"/>
        <v>#N/A</v>
      </c>
      <c r="N121" s="1" t="e">
        <f t="shared" si="17"/>
        <v>#N/A</v>
      </c>
      <c r="O121" s="7" t="e">
        <f t="shared" si="18"/>
        <v>#N/A</v>
      </c>
      <c r="P121" s="7"/>
      <c r="Q121" s="7" t="e">
        <f>IF(N121&lt;VLOOKUP(E121,'Horario salida'!$C$3:$E$41,3,FALSE),M121-1,M121)</f>
        <v>#N/A</v>
      </c>
      <c r="R121" s="7" t="e">
        <f>IF(N121&lt;VLOOKUP(E121,'Horario salida'!$C$3:$E$41,3,FALSE),N121+60,N121)</f>
        <v>#N/A</v>
      </c>
      <c r="S121" s="7" t="e">
        <f>IF(O121&lt;VLOOKUP(E121,'Horario salida'!$C$3:$F$41,4,FALSE),R121-1,R121)</f>
        <v>#N/A</v>
      </c>
      <c r="T121" s="7" t="e">
        <f>IF(O121&lt;VLOOKUP(E121,'Horario salida'!$C$3:$F$41,4,FALSE),O121+100,O121)</f>
        <v>#N/A</v>
      </c>
      <c r="U121" s="7"/>
      <c r="V121" s="7"/>
      <c r="W121" s="7"/>
      <c r="X121" s="8" t="e">
        <f>Q121-VLOOKUP(E121,'Horario salida'!$C$3:$D$41,2,FALSE)</f>
        <v>#N/A</v>
      </c>
      <c r="Y121" s="8" t="e">
        <f>S121-VLOOKUP(E121,'Horario salida'!$C$3:$E$41,3,FALSE)</f>
        <v>#N/A</v>
      </c>
      <c r="Z121" s="8" t="e">
        <f>T121-VLOOKUP(E121,'Horario salida'!$C$3:$F$41,4,FALSE)</f>
        <v>#N/A</v>
      </c>
      <c r="AB121" s="8" t="e">
        <f t="shared" si="19"/>
        <v>#N/A</v>
      </c>
      <c r="AC121" s="8" t="e">
        <f t="shared" si="20"/>
        <v>#N/A</v>
      </c>
      <c r="AD121" s="8" t="e">
        <f t="shared" si="21"/>
        <v>#N/A</v>
      </c>
      <c r="AF121" s="27"/>
      <c r="AG121" s="30"/>
      <c r="AH121" s="27"/>
      <c r="AI121" s="27"/>
      <c r="AJ121" s="27"/>
      <c r="AK121" s="28"/>
    </row>
    <row r="122" spans="2:37" ht="18" x14ac:dyDescent="0.35">
      <c r="B122" s="197"/>
      <c r="C122" s="37" t="e">
        <f>VLOOKUP(B122,'1 - Dorsales clubs'!B:C,2,FALSE)</f>
        <v>#N/A</v>
      </c>
      <c r="D122" s="37" t="e">
        <f>VLOOKUP(C122,'1 - Dorsales clubs'!C:D,2,FALSE)</f>
        <v>#N/A</v>
      </c>
      <c r="E122" s="37" t="e">
        <f>VLOOKUP(B122,'1 - Dorsales clubs'!B:F,4,FALSE)</f>
        <v>#N/A</v>
      </c>
      <c r="F122" s="24" t="e">
        <f>VLOOKUP(B122,TºCrono!B:C,2,FALSE)</f>
        <v>#N/A</v>
      </c>
      <c r="G122" s="25"/>
      <c r="H122" s="26" t="e">
        <f t="shared" si="14"/>
        <v>#N/A</v>
      </c>
      <c r="I122" s="27"/>
      <c r="J122" s="27" t="e">
        <f t="shared" si="15"/>
        <v>#N/A</v>
      </c>
      <c r="K122" s="27"/>
      <c r="L122" s="27"/>
      <c r="M122" s="1" t="e">
        <f t="shared" si="16"/>
        <v>#N/A</v>
      </c>
      <c r="N122" s="1" t="e">
        <f t="shared" si="17"/>
        <v>#N/A</v>
      </c>
      <c r="O122" s="7" t="e">
        <f t="shared" si="18"/>
        <v>#N/A</v>
      </c>
      <c r="P122" s="7"/>
      <c r="Q122" s="7" t="e">
        <f>IF(N122&lt;VLOOKUP(E122,'Horario salida'!$C$3:$E$41,3,FALSE),M122-1,M122)</f>
        <v>#N/A</v>
      </c>
      <c r="R122" s="7" t="e">
        <f>IF(N122&lt;VLOOKUP(E122,'Horario salida'!$C$3:$E$41,3,FALSE),N122+60,N122)</f>
        <v>#N/A</v>
      </c>
      <c r="S122" s="7" t="e">
        <f>IF(O122&lt;VLOOKUP(E122,'Horario salida'!$C$3:$F$41,4,FALSE),R122-1,R122)</f>
        <v>#N/A</v>
      </c>
      <c r="T122" s="7" t="e">
        <f>IF(O122&lt;VLOOKUP(E122,'Horario salida'!$C$3:$F$41,4,FALSE),O122+100,O122)</f>
        <v>#N/A</v>
      </c>
      <c r="U122" s="7"/>
      <c r="V122" s="7"/>
      <c r="W122" s="7"/>
      <c r="X122" s="8" t="e">
        <f>Q122-VLOOKUP(E122,'Horario salida'!$C$3:$D$41,2,FALSE)</f>
        <v>#N/A</v>
      </c>
      <c r="Y122" s="8" t="e">
        <f>S122-VLOOKUP(E122,'Horario salida'!$C$3:$E$41,3,FALSE)</f>
        <v>#N/A</v>
      </c>
      <c r="Z122" s="8" t="e">
        <f>T122-VLOOKUP(E122,'Horario salida'!$C$3:$F$41,4,FALSE)</f>
        <v>#N/A</v>
      </c>
      <c r="AB122" s="8" t="e">
        <f t="shared" si="19"/>
        <v>#N/A</v>
      </c>
      <c r="AC122" s="8" t="e">
        <f t="shared" si="20"/>
        <v>#N/A</v>
      </c>
      <c r="AD122" s="8" t="e">
        <f t="shared" si="21"/>
        <v>#N/A</v>
      </c>
      <c r="AF122" s="27"/>
      <c r="AG122" s="30"/>
      <c r="AH122" s="27"/>
      <c r="AI122" s="27"/>
      <c r="AJ122" s="27"/>
      <c r="AK122" s="28"/>
    </row>
    <row r="123" spans="2:37" ht="18" x14ac:dyDescent="0.35">
      <c r="B123" s="197"/>
      <c r="C123" s="37" t="e">
        <f>VLOOKUP(B123,'1 - Dorsales clubs'!B:C,2,FALSE)</f>
        <v>#N/A</v>
      </c>
      <c r="D123" s="37" t="e">
        <f>VLOOKUP(C123,'1 - Dorsales clubs'!C:D,2,FALSE)</f>
        <v>#N/A</v>
      </c>
      <c r="E123" s="37" t="e">
        <f>VLOOKUP(B123,'1 - Dorsales clubs'!B:F,4,FALSE)</f>
        <v>#N/A</v>
      </c>
      <c r="F123" s="24" t="e">
        <f>VLOOKUP(B123,TºCrono!B:C,2,FALSE)</f>
        <v>#N/A</v>
      </c>
      <c r="G123" s="25"/>
      <c r="H123" s="26" t="e">
        <f t="shared" si="14"/>
        <v>#N/A</v>
      </c>
      <c r="I123" s="27"/>
      <c r="J123" s="27" t="e">
        <f t="shared" si="15"/>
        <v>#N/A</v>
      </c>
      <c r="K123" s="27"/>
      <c r="L123" s="27"/>
      <c r="M123" s="1" t="e">
        <f t="shared" si="16"/>
        <v>#N/A</v>
      </c>
      <c r="N123" s="1" t="e">
        <f t="shared" si="17"/>
        <v>#N/A</v>
      </c>
      <c r="O123" s="7" t="e">
        <f t="shared" si="18"/>
        <v>#N/A</v>
      </c>
      <c r="P123" s="7"/>
      <c r="Q123" s="7" t="e">
        <f>IF(N123&lt;VLOOKUP(E123,'Horario salida'!$C$3:$E$41,3,FALSE),M123-1,M123)</f>
        <v>#N/A</v>
      </c>
      <c r="R123" s="7" t="e">
        <f>IF(N123&lt;VLOOKUP(E123,'Horario salida'!$C$3:$E$41,3,FALSE),N123+60,N123)</f>
        <v>#N/A</v>
      </c>
      <c r="S123" s="7" t="e">
        <f>IF(O123&lt;VLOOKUP(E123,'Horario salida'!$C$3:$F$41,4,FALSE),R123-1,R123)</f>
        <v>#N/A</v>
      </c>
      <c r="T123" s="7" t="e">
        <f>IF(O123&lt;VLOOKUP(E123,'Horario salida'!$C$3:$F$41,4,FALSE),O123+100,O123)</f>
        <v>#N/A</v>
      </c>
      <c r="U123" s="7"/>
      <c r="V123" s="7"/>
      <c r="W123" s="7"/>
      <c r="X123" s="8" t="e">
        <f>Q123-VLOOKUP(E123,'Horario salida'!$C$3:$D$41,2,FALSE)</f>
        <v>#N/A</v>
      </c>
      <c r="Y123" s="8" t="e">
        <f>S123-VLOOKUP(E123,'Horario salida'!$C$3:$E$41,3,FALSE)</f>
        <v>#N/A</v>
      </c>
      <c r="Z123" s="8" t="e">
        <f>T123-VLOOKUP(E123,'Horario salida'!$C$3:$F$41,4,FALSE)</f>
        <v>#N/A</v>
      </c>
      <c r="AB123" s="8" t="e">
        <f t="shared" si="19"/>
        <v>#N/A</v>
      </c>
      <c r="AC123" s="8" t="e">
        <f t="shared" si="20"/>
        <v>#N/A</v>
      </c>
      <c r="AD123" s="8" t="e">
        <f t="shared" si="21"/>
        <v>#N/A</v>
      </c>
      <c r="AF123" s="27"/>
      <c r="AG123" s="30"/>
      <c r="AH123" s="27"/>
      <c r="AI123" s="27"/>
      <c r="AJ123" s="27"/>
      <c r="AK123" s="28"/>
    </row>
    <row r="124" spans="2:37" ht="18" x14ac:dyDescent="0.35">
      <c r="B124" s="197"/>
      <c r="C124" s="37" t="e">
        <f>VLOOKUP(B124,'1 - Dorsales clubs'!B:C,2,FALSE)</f>
        <v>#N/A</v>
      </c>
      <c r="D124" s="37" t="e">
        <f>VLOOKUP(C124,'1 - Dorsales clubs'!C:D,2,FALSE)</f>
        <v>#N/A</v>
      </c>
      <c r="E124" s="37" t="e">
        <f>VLOOKUP(B124,'1 - Dorsales clubs'!B:F,4,FALSE)</f>
        <v>#N/A</v>
      </c>
      <c r="F124" s="24" t="e">
        <f>VLOOKUP(B124,TºCrono!B:C,2,FALSE)</f>
        <v>#N/A</v>
      </c>
      <c r="G124" s="25"/>
      <c r="H124" s="26" t="e">
        <f t="shared" si="14"/>
        <v>#N/A</v>
      </c>
      <c r="I124" s="27"/>
      <c r="J124" s="27" t="e">
        <f t="shared" si="15"/>
        <v>#N/A</v>
      </c>
      <c r="K124" s="27"/>
      <c r="L124" s="27"/>
      <c r="M124" s="1" t="e">
        <f t="shared" si="16"/>
        <v>#N/A</v>
      </c>
      <c r="N124" s="1" t="e">
        <f t="shared" si="17"/>
        <v>#N/A</v>
      </c>
      <c r="O124" s="7" t="e">
        <f t="shared" si="18"/>
        <v>#N/A</v>
      </c>
      <c r="P124" s="7"/>
      <c r="Q124" s="7" t="e">
        <f>IF(N124&lt;VLOOKUP(E124,'Horario salida'!$C$3:$E$41,3,FALSE),M124-1,M124)</f>
        <v>#N/A</v>
      </c>
      <c r="R124" s="7" t="e">
        <f>IF(N124&lt;VLOOKUP(E124,'Horario salida'!$C$3:$E$41,3,FALSE),N124+60,N124)</f>
        <v>#N/A</v>
      </c>
      <c r="S124" s="7" t="e">
        <f>IF(O124&lt;VLOOKUP(E124,'Horario salida'!$C$3:$F$41,4,FALSE),R124-1,R124)</f>
        <v>#N/A</v>
      </c>
      <c r="T124" s="7" t="e">
        <f>IF(O124&lt;VLOOKUP(E124,'Horario salida'!$C$3:$F$41,4,FALSE),O124+100,O124)</f>
        <v>#N/A</v>
      </c>
      <c r="U124" s="7"/>
      <c r="V124" s="7"/>
      <c r="W124" s="7"/>
      <c r="X124" s="8" t="e">
        <f>Q124-VLOOKUP(E124,'Horario salida'!$C$3:$D$41,2,FALSE)</f>
        <v>#N/A</v>
      </c>
      <c r="Y124" s="8" t="e">
        <f>S124-VLOOKUP(E124,'Horario salida'!$C$3:$E$41,3,FALSE)</f>
        <v>#N/A</v>
      </c>
      <c r="Z124" s="8" t="e">
        <f>T124-VLOOKUP(E124,'Horario salida'!$C$3:$F$41,4,FALSE)</f>
        <v>#N/A</v>
      </c>
      <c r="AB124" s="8" t="e">
        <f t="shared" si="19"/>
        <v>#N/A</v>
      </c>
      <c r="AC124" s="8" t="e">
        <f t="shared" si="20"/>
        <v>#N/A</v>
      </c>
      <c r="AD124" s="8" t="e">
        <f t="shared" si="21"/>
        <v>#N/A</v>
      </c>
      <c r="AF124" s="27"/>
      <c r="AG124" s="30"/>
      <c r="AH124" s="27"/>
      <c r="AI124" s="27"/>
      <c r="AJ124" s="27"/>
      <c r="AK124" s="28"/>
    </row>
    <row r="125" spans="2:37" ht="18" x14ac:dyDescent="0.35">
      <c r="B125" s="197"/>
      <c r="C125" s="37" t="e">
        <f>VLOOKUP(B125,'1 - Dorsales clubs'!B:C,2,FALSE)</f>
        <v>#N/A</v>
      </c>
      <c r="D125" s="37" t="e">
        <f>VLOOKUP(C125,'1 - Dorsales clubs'!C:D,2,FALSE)</f>
        <v>#N/A</v>
      </c>
      <c r="E125" s="37" t="e">
        <f>VLOOKUP(B125,'1 - Dorsales clubs'!B:F,4,FALSE)</f>
        <v>#N/A</v>
      </c>
      <c r="F125" s="24" t="e">
        <f>VLOOKUP(B125,TºCrono!B:C,2,FALSE)</f>
        <v>#N/A</v>
      </c>
      <c r="G125" s="25"/>
      <c r="H125" s="26" t="e">
        <f t="shared" si="14"/>
        <v>#N/A</v>
      </c>
      <c r="I125" s="27"/>
      <c r="J125" s="27" t="e">
        <f t="shared" si="15"/>
        <v>#N/A</v>
      </c>
      <c r="K125" s="27"/>
      <c r="L125" s="27"/>
      <c r="M125" s="1" t="e">
        <f t="shared" si="16"/>
        <v>#N/A</v>
      </c>
      <c r="N125" s="1" t="e">
        <f t="shared" si="17"/>
        <v>#N/A</v>
      </c>
      <c r="O125" s="7" t="e">
        <f t="shared" si="18"/>
        <v>#N/A</v>
      </c>
      <c r="P125" s="7"/>
      <c r="Q125" s="7" t="e">
        <f>IF(N125&lt;VLOOKUP(E125,'Horario salida'!$C$3:$E$41,3,FALSE),M125-1,M125)</f>
        <v>#N/A</v>
      </c>
      <c r="R125" s="7" t="e">
        <f>IF(N125&lt;VLOOKUP(E125,'Horario salida'!$C$3:$E$41,3,FALSE),N125+60,N125)</f>
        <v>#N/A</v>
      </c>
      <c r="S125" s="7" t="e">
        <f>IF(O125&lt;VLOOKUP(E125,'Horario salida'!$C$3:$F$41,4,FALSE),R125-1,R125)</f>
        <v>#N/A</v>
      </c>
      <c r="T125" s="7" t="e">
        <f>IF(O125&lt;VLOOKUP(E125,'Horario salida'!$C$3:$F$41,4,FALSE),O125+100,O125)</f>
        <v>#N/A</v>
      </c>
      <c r="U125" s="7"/>
      <c r="V125" s="7"/>
      <c r="W125" s="7"/>
      <c r="X125" s="8" t="e">
        <f>Q125-VLOOKUP(E125,'Horario salida'!$C$3:$D$41,2,FALSE)</f>
        <v>#N/A</v>
      </c>
      <c r="Y125" s="8" t="e">
        <f>S125-VLOOKUP(E125,'Horario salida'!$C$3:$E$41,3,FALSE)</f>
        <v>#N/A</v>
      </c>
      <c r="Z125" s="8" t="e">
        <f>T125-VLOOKUP(E125,'Horario salida'!$C$3:$F$41,4,FALSE)</f>
        <v>#N/A</v>
      </c>
      <c r="AB125" s="8" t="e">
        <f t="shared" si="19"/>
        <v>#N/A</v>
      </c>
      <c r="AC125" s="8" t="e">
        <f t="shared" si="20"/>
        <v>#N/A</v>
      </c>
      <c r="AD125" s="8" t="e">
        <f t="shared" si="21"/>
        <v>#N/A</v>
      </c>
      <c r="AF125" s="27"/>
      <c r="AG125" s="30"/>
      <c r="AH125" s="27"/>
      <c r="AI125" s="27"/>
      <c r="AJ125" s="27"/>
      <c r="AK125" s="28"/>
    </row>
    <row r="126" spans="2:37" ht="18" x14ac:dyDescent="0.35">
      <c r="B126" s="197"/>
      <c r="C126" s="37" t="e">
        <f>VLOOKUP(B126,'1 - Dorsales clubs'!B:C,2,FALSE)</f>
        <v>#N/A</v>
      </c>
      <c r="D126" s="37" t="e">
        <f>VLOOKUP(C126,'1 - Dorsales clubs'!C:D,2,FALSE)</f>
        <v>#N/A</v>
      </c>
      <c r="E126" s="37" t="e">
        <f>VLOOKUP(B126,'1 - Dorsales clubs'!B:F,4,FALSE)</f>
        <v>#N/A</v>
      </c>
      <c r="F126" s="24" t="e">
        <f>VLOOKUP(B126,TºCrono!B:C,2,FALSE)</f>
        <v>#N/A</v>
      </c>
      <c r="G126" s="25"/>
      <c r="H126" s="26" t="e">
        <f t="shared" si="14"/>
        <v>#N/A</v>
      </c>
      <c r="I126" s="27"/>
      <c r="J126" s="27" t="e">
        <f t="shared" si="15"/>
        <v>#N/A</v>
      </c>
      <c r="K126" s="27"/>
      <c r="L126" s="27"/>
      <c r="M126" s="1" t="e">
        <f t="shared" si="16"/>
        <v>#N/A</v>
      </c>
      <c r="N126" s="1" t="e">
        <f t="shared" si="17"/>
        <v>#N/A</v>
      </c>
      <c r="O126" s="7" t="e">
        <f t="shared" si="18"/>
        <v>#N/A</v>
      </c>
      <c r="P126" s="7"/>
      <c r="Q126" s="7" t="e">
        <f>IF(N126&lt;VLOOKUP(E126,'Horario salida'!$C$3:$E$41,3,FALSE),M126-1,M126)</f>
        <v>#N/A</v>
      </c>
      <c r="R126" s="7" t="e">
        <f>IF(N126&lt;VLOOKUP(E126,'Horario salida'!$C$3:$E$41,3,FALSE),N126+60,N126)</f>
        <v>#N/A</v>
      </c>
      <c r="S126" s="7" t="e">
        <f>IF(O126&lt;VLOOKUP(E126,'Horario salida'!$C$3:$F$41,4,FALSE),R126-1,R126)</f>
        <v>#N/A</v>
      </c>
      <c r="T126" s="7" t="e">
        <f>IF(O126&lt;VLOOKUP(E126,'Horario salida'!$C$3:$F$41,4,FALSE),O126+100,O126)</f>
        <v>#N/A</v>
      </c>
      <c r="U126" s="7"/>
      <c r="V126" s="7"/>
      <c r="W126" s="7"/>
      <c r="X126" s="8" t="e">
        <f>Q126-VLOOKUP(E126,'Horario salida'!$C$3:$D$41,2,FALSE)</f>
        <v>#N/A</v>
      </c>
      <c r="Y126" s="8" t="e">
        <f>S126-VLOOKUP(E126,'Horario salida'!$C$3:$E$41,3,FALSE)</f>
        <v>#N/A</v>
      </c>
      <c r="Z126" s="8" t="e">
        <f>T126-VLOOKUP(E126,'Horario salida'!$C$3:$F$41,4,FALSE)</f>
        <v>#N/A</v>
      </c>
      <c r="AB126" s="8" t="e">
        <f t="shared" si="19"/>
        <v>#N/A</v>
      </c>
      <c r="AC126" s="8" t="e">
        <f t="shared" si="20"/>
        <v>#N/A</v>
      </c>
      <c r="AD126" s="8" t="e">
        <f t="shared" si="21"/>
        <v>#N/A</v>
      </c>
      <c r="AF126" s="27"/>
      <c r="AG126" s="30"/>
      <c r="AH126" s="27"/>
      <c r="AI126" s="27"/>
      <c r="AJ126" s="27"/>
      <c r="AK126" s="28"/>
    </row>
    <row r="127" spans="2:37" ht="18" x14ac:dyDescent="0.35">
      <c r="B127" s="197"/>
      <c r="C127" s="37" t="e">
        <f>VLOOKUP(B127,'1 - Dorsales clubs'!B:C,2,FALSE)</f>
        <v>#N/A</v>
      </c>
      <c r="D127" s="37" t="e">
        <f>VLOOKUP(C127,'1 - Dorsales clubs'!C:D,2,FALSE)</f>
        <v>#N/A</v>
      </c>
      <c r="E127" s="37" t="e">
        <f>VLOOKUP(B127,'1 - Dorsales clubs'!B:F,4,FALSE)</f>
        <v>#N/A</v>
      </c>
      <c r="F127" s="24" t="e">
        <f>VLOOKUP(B127,TºCrono!B:C,2,FALSE)</f>
        <v>#N/A</v>
      </c>
      <c r="G127" s="25"/>
      <c r="H127" s="26" t="e">
        <f t="shared" si="14"/>
        <v>#N/A</v>
      </c>
      <c r="I127" s="27"/>
      <c r="J127" s="27" t="e">
        <f t="shared" si="15"/>
        <v>#N/A</v>
      </c>
      <c r="K127" s="27"/>
      <c r="L127" s="27"/>
      <c r="M127" s="1" t="e">
        <f t="shared" si="16"/>
        <v>#N/A</v>
      </c>
      <c r="N127" s="1" t="e">
        <f t="shared" si="17"/>
        <v>#N/A</v>
      </c>
      <c r="O127" s="7" t="e">
        <f t="shared" si="18"/>
        <v>#N/A</v>
      </c>
      <c r="P127" s="7"/>
      <c r="Q127" s="7" t="e">
        <f>IF(N127&lt;VLOOKUP(E127,'Horario salida'!$C$3:$E$41,3,FALSE),M127-1,M127)</f>
        <v>#N/A</v>
      </c>
      <c r="R127" s="7" t="e">
        <f>IF(N127&lt;VLOOKUP(E127,'Horario salida'!$C$3:$E$41,3,FALSE),N127+60,N127)</f>
        <v>#N/A</v>
      </c>
      <c r="S127" s="7" t="e">
        <f>IF(O127&lt;VLOOKUP(E127,'Horario salida'!$C$3:$F$41,4,FALSE),R127-1,R127)</f>
        <v>#N/A</v>
      </c>
      <c r="T127" s="7" t="e">
        <f>IF(O127&lt;VLOOKUP(E127,'Horario salida'!$C$3:$F$41,4,FALSE),O127+100,O127)</f>
        <v>#N/A</v>
      </c>
      <c r="U127" s="7"/>
      <c r="V127" s="7"/>
      <c r="W127" s="7"/>
      <c r="X127" s="8" t="e">
        <f>Q127-VLOOKUP(E127,'Horario salida'!$C$3:$D$41,2,FALSE)</f>
        <v>#N/A</v>
      </c>
      <c r="Y127" s="8" t="e">
        <f>S127-VLOOKUP(E127,'Horario salida'!$C$3:$E$41,3,FALSE)</f>
        <v>#N/A</v>
      </c>
      <c r="Z127" s="8" t="e">
        <f>T127-VLOOKUP(E127,'Horario salida'!$C$3:$F$41,4,FALSE)</f>
        <v>#N/A</v>
      </c>
      <c r="AB127" s="8" t="e">
        <f t="shared" si="19"/>
        <v>#N/A</v>
      </c>
      <c r="AC127" s="8" t="e">
        <f t="shared" si="20"/>
        <v>#N/A</v>
      </c>
      <c r="AD127" s="8" t="e">
        <f t="shared" si="21"/>
        <v>#N/A</v>
      </c>
      <c r="AF127" s="27"/>
      <c r="AG127" s="30"/>
      <c r="AH127" s="27"/>
      <c r="AI127" s="27"/>
      <c r="AJ127" s="27"/>
      <c r="AK127" s="28"/>
    </row>
    <row r="128" spans="2:37" ht="18" x14ac:dyDescent="0.35">
      <c r="B128" s="197"/>
      <c r="C128" s="37" t="e">
        <f>VLOOKUP(B128,'1 - Dorsales clubs'!B:C,2,FALSE)</f>
        <v>#N/A</v>
      </c>
      <c r="D128" s="37" t="e">
        <f>VLOOKUP(C128,'1 - Dorsales clubs'!C:D,2,FALSE)</f>
        <v>#N/A</v>
      </c>
      <c r="E128" s="37" t="e">
        <f>VLOOKUP(B128,'1 - Dorsales clubs'!B:F,4,FALSE)</f>
        <v>#N/A</v>
      </c>
      <c r="F128" s="24" t="e">
        <f>VLOOKUP(B128,TºCrono!B:C,2,FALSE)</f>
        <v>#N/A</v>
      </c>
      <c r="G128" s="25"/>
      <c r="H128" s="26" t="e">
        <f t="shared" si="14"/>
        <v>#N/A</v>
      </c>
      <c r="I128" s="27"/>
      <c r="J128" s="27" t="e">
        <f t="shared" si="15"/>
        <v>#N/A</v>
      </c>
      <c r="K128" s="27"/>
      <c r="L128" s="27"/>
      <c r="M128" s="1" t="e">
        <f t="shared" si="16"/>
        <v>#N/A</v>
      </c>
      <c r="N128" s="1" t="e">
        <f t="shared" si="17"/>
        <v>#N/A</v>
      </c>
      <c r="O128" s="7" t="e">
        <f t="shared" si="18"/>
        <v>#N/A</v>
      </c>
      <c r="P128" s="7"/>
      <c r="Q128" s="7" t="e">
        <f>IF(N128&lt;VLOOKUP(E128,'Horario salida'!$C$3:$E$41,3,FALSE),M128-1,M128)</f>
        <v>#N/A</v>
      </c>
      <c r="R128" s="7" t="e">
        <f>IF(N128&lt;VLOOKUP(E128,'Horario salida'!$C$3:$E$41,3,FALSE),N128+60,N128)</f>
        <v>#N/A</v>
      </c>
      <c r="S128" s="7" t="e">
        <f>IF(O128&lt;VLOOKUP(E128,'Horario salida'!$C$3:$F$41,4,FALSE),R128-1,R128)</f>
        <v>#N/A</v>
      </c>
      <c r="T128" s="7" t="e">
        <f>IF(O128&lt;VLOOKUP(E128,'Horario salida'!$C$3:$F$41,4,FALSE),O128+100,O128)</f>
        <v>#N/A</v>
      </c>
      <c r="U128" s="7"/>
      <c r="V128" s="7"/>
      <c r="W128" s="7"/>
      <c r="X128" s="8" t="e">
        <f>Q128-VLOOKUP(E128,'Horario salida'!$C$3:$D$41,2,FALSE)</f>
        <v>#N/A</v>
      </c>
      <c r="Y128" s="8" t="e">
        <f>S128-VLOOKUP(E128,'Horario salida'!$C$3:$E$41,3,FALSE)</f>
        <v>#N/A</v>
      </c>
      <c r="Z128" s="8" t="e">
        <f>T128-VLOOKUP(E128,'Horario salida'!$C$3:$F$41,4,FALSE)</f>
        <v>#N/A</v>
      </c>
      <c r="AB128" s="8" t="e">
        <f t="shared" si="19"/>
        <v>#N/A</v>
      </c>
      <c r="AC128" s="8" t="e">
        <f t="shared" si="20"/>
        <v>#N/A</v>
      </c>
      <c r="AD128" s="8" t="e">
        <f t="shared" si="21"/>
        <v>#N/A</v>
      </c>
      <c r="AF128" s="27"/>
      <c r="AG128" s="30"/>
      <c r="AH128" s="27"/>
      <c r="AI128" s="27"/>
      <c r="AJ128" s="27"/>
      <c r="AK128" s="28"/>
    </row>
    <row r="129" spans="2:37" ht="18" x14ac:dyDescent="0.35">
      <c r="B129" s="197"/>
      <c r="C129" s="37" t="e">
        <f>VLOOKUP(B129,'1 - Dorsales clubs'!B:C,2,FALSE)</f>
        <v>#N/A</v>
      </c>
      <c r="D129" s="37" t="e">
        <f>VLOOKUP(C129,'1 - Dorsales clubs'!C:D,2,FALSE)</f>
        <v>#N/A</v>
      </c>
      <c r="E129" s="37" t="e">
        <f>VLOOKUP(B129,'1 - Dorsales clubs'!B:F,4,FALSE)</f>
        <v>#N/A</v>
      </c>
      <c r="F129" s="24" t="e">
        <f>VLOOKUP(B129,TºCrono!B:C,2,FALSE)</f>
        <v>#N/A</v>
      </c>
      <c r="G129" s="25"/>
      <c r="H129" s="26" t="e">
        <f t="shared" si="14"/>
        <v>#N/A</v>
      </c>
      <c r="I129" s="27"/>
      <c r="J129" s="27" t="e">
        <f t="shared" si="15"/>
        <v>#N/A</v>
      </c>
      <c r="K129" s="27"/>
      <c r="L129" s="27"/>
      <c r="M129" s="1" t="e">
        <f t="shared" si="16"/>
        <v>#N/A</v>
      </c>
      <c r="N129" s="1" t="e">
        <f t="shared" si="17"/>
        <v>#N/A</v>
      </c>
      <c r="O129" s="7" t="e">
        <f t="shared" si="18"/>
        <v>#N/A</v>
      </c>
      <c r="P129" s="7"/>
      <c r="Q129" s="7" t="e">
        <f>IF(N129&lt;VLOOKUP(E129,'Horario salida'!$C$3:$E$41,3,FALSE),M129-1,M129)</f>
        <v>#N/A</v>
      </c>
      <c r="R129" s="7" t="e">
        <f>IF(N129&lt;VLOOKUP(E129,'Horario salida'!$C$3:$E$41,3,FALSE),N129+60,N129)</f>
        <v>#N/A</v>
      </c>
      <c r="S129" s="7" t="e">
        <f>IF(O129&lt;VLOOKUP(E129,'Horario salida'!$C$3:$F$41,4,FALSE),R129-1,R129)</f>
        <v>#N/A</v>
      </c>
      <c r="T129" s="7" t="e">
        <f>IF(O129&lt;VLOOKUP(E129,'Horario salida'!$C$3:$F$41,4,FALSE),O129+100,O129)</f>
        <v>#N/A</v>
      </c>
      <c r="U129" s="7"/>
      <c r="V129" s="7"/>
      <c r="W129" s="7"/>
      <c r="X129" s="8" t="e">
        <f>Q129-VLOOKUP(E129,'Horario salida'!$C$3:$D$41,2,FALSE)</f>
        <v>#N/A</v>
      </c>
      <c r="Y129" s="8" t="e">
        <f>S129-VLOOKUP(E129,'Horario salida'!$C$3:$E$41,3,FALSE)</f>
        <v>#N/A</v>
      </c>
      <c r="Z129" s="8" t="e">
        <f>T129-VLOOKUP(E129,'Horario salida'!$C$3:$F$41,4,FALSE)</f>
        <v>#N/A</v>
      </c>
      <c r="AB129" s="8" t="e">
        <f t="shared" si="19"/>
        <v>#N/A</v>
      </c>
      <c r="AC129" s="8" t="e">
        <f t="shared" si="20"/>
        <v>#N/A</v>
      </c>
      <c r="AD129" s="8" t="e">
        <f t="shared" si="21"/>
        <v>#N/A</v>
      </c>
      <c r="AF129" s="27"/>
      <c r="AG129" s="30"/>
      <c r="AH129" s="27"/>
      <c r="AI129" s="27"/>
      <c r="AJ129" s="27"/>
      <c r="AK129" s="28"/>
    </row>
    <row r="130" spans="2:37" ht="18" x14ac:dyDescent="0.35">
      <c r="B130" s="197"/>
      <c r="C130" s="37" t="e">
        <f>VLOOKUP(B130,'1 - Dorsales clubs'!B:C,2,FALSE)</f>
        <v>#N/A</v>
      </c>
      <c r="D130" s="37" t="e">
        <f>VLOOKUP(C130,'1 - Dorsales clubs'!C:D,2,FALSE)</f>
        <v>#N/A</v>
      </c>
      <c r="E130" s="37" t="e">
        <f>VLOOKUP(B130,'1 - Dorsales clubs'!B:F,4,FALSE)</f>
        <v>#N/A</v>
      </c>
      <c r="F130" s="24" t="e">
        <f>VLOOKUP(B130,TºCrono!B:C,2,FALSE)</f>
        <v>#N/A</v>
      </c>
      <c r="G130" s="25"/>
      <c r="H130" s="26" t="e">
        <f t="shared" si="14"/>
        <v>#N/A</v>
      </c>
      <c r="I130" s="27"/>
      <c r="J130" s="27" t="e">
        <f t="shared" si="15"/>
        <v>#N/A</v>
      </c>
      <c r="K130" s="27"/>
      <c r="L130" s="27"/>
      <c r="M130" s="1" t="e">
        <f t="shared" si="16"/>
        <v>#N/A</v>
      </c>
      <c r="N130" s="1" t="e">
        <f t="shared" si="17"/>
        <v>#N/A</v>
      </c>
      <c r="O130" s="7" t="e">
        <f t="shared" si="18"/>
        <v>#N/A</v>
      </c>
      <c r="P130" s="7"/>
      <c r="Q130" s="7" t="e">
        <f>IF(N130&lt;VLOOKUP(E130,'Horario salida'!$C$3:$E$41,3,FALSE),M130-1,M130)</f>
        <v>#N/A</v>
      </c>
      <c r="R130" s="7" t="e">
        <f>IF(N130&lt;VLOOKUP(E130,'Horario salida'!$C$3:$E$41,3,FALSE),N130+60,N130)</f>
        <v>#N/A</v>
      </c>
      <c r="S130" s="7" t="e">
        <f>IF(O130&lt;VLOOKUP(E130,'Horario salida'!$C$3:$F$41,4,FALSE),R130-1,R130)</f>
        <v>#N/A</v>
      </c>
      <c r="T130" s="7" t="e">
        <f>IF(O130&lt;VLOOKUP(E130,'Horario salida'!$C$3:$F$41,4,FALSE),O130+100,O130)</f>
        <v>#N/A</v>
      </c>
      <c r="U130" s="7"/>
      <c r="V130" s="7"/>
      <c r="W130" s="7"/>
      <c r="X130" s="8" t="e">
        <f>Q130-VLOOKUP(E130,'Horario salida'!$C$3:$D$41,2,FALSE)</f>
        <v>#N/A</v>
      </c>
      <c r="Y130" s="8" t="e">
        <f>S130-VLOOKUP(E130,'Horario salida'!$C$3:$E$41,3,FALSE)</f>
        <v>#N/A</v>
      </c>
      <c r="Z130" s="8" t="e">
        <f>T130-VLOOKUP(E130,'Horario salida'!$C$3:$F$41,4,FALSE)</f>
        <v>#N/A</v>
      </c>
      <c r="AB130" s="8" t="e">
        <f t="shared" si="19"/>
        <v>#N/A</v>
      </c>
      <c r="AC130" s="8" t="e">
        <f t="shared" si="20"/>
        <v>#N/A</v>
      </c>
      <c r="AD130" s="8" t="e">
        <f t="shared" si="21"/>
        <v>#N/A</v>
      </c>
      <c r="AF130" s="27"/>
      <c r="AG130" s="30"/>
      <c r="AH130" s="27"/>
      <c r="AI130" s="27"/>
      <c r="AJ130" s="27"/>
      <c r="AK130" s="28"/>
    </row>
    <row r="131" spans="2:37" ht="18" x14ac:dyDescent="0.35">
      <c r="B131" s="197"/>
      <c r="C131" s="37" t="e">
        <f>VLOOKUP(B131,'1 - Dorsales clubs'!B:C,2,FALSE)</f>
        <v>#N/A</v>
      </c>
      <c r="D131" s="37" t="e">
        <f>VLOOKUP(C131,'1 - Dorsales clubs'!C:D,2,FALSE)</f>
        <v>#N/A</v>
      </c>
      <c r="E131" s="37" t="e">
        <f>VLOOKUP(B131,'1 - Dorsales clubs'!B:F,4,FALSE)</f>
        <v>#N/A</v>
      </c>
      <c r="F131" s="24" t="e">
        <f>VLOOKUP(B131,TºCrono!B:C,2,FALSE)</f>
        <v>#N/A</v>
      </c>
      <c r="G131" s="25"/>
      <c r="H131" s="26" t="e">
        <f t="shared" si="14"/>
        <v>#N/A</v>
      </c>
      <c r="I131" s="27"/>
      <c r="J131" s="27" t="e">
        <f t="shared" si="15"/>
        <v>#N/A</v>
      </c>
      <c r="K131" s="27"/>
      <c r="L131" s="27"/>
      <c r="M131" s="1" t="e">
        <f t="shared" si="16"/>
        <v>#N/A</v>
      </c>
      <c r="N131" s="1" t="e">
        <f t="shared" si="17"/>
        <v>#N/A</v>
      </c>
      <c r="O131" s="7" t="e">
        <f t="shared" si="18"/>
        <v>#N/A</v>
      </c>
      <c r="P131" s="7"/>
      <c r="Q131" s="7" t="e">
        <f>IF(N131&lt;VLOOKUP(E131,'Horario salida'!$C$3:$E$41,3,FALSE),M131-1,M131)</f>
        <v>#N/A</v>
      </c>
      <c r="R131" s="7" t="e">
        <f>IF(N131&lt;VLOOKUP(E131,'Horario salida'!$C$3:$E$41,3,FALSE),N131+60,N131)</f>
        <v>#N/A</v>
      </c>
      <c r="S131" s="7" t="e">
        <f>IF(O131&lt;VLOOKUP(E131,'Horario salida'!$C$3:$F$41,4,FALSE),R131-1,R131)</f>
        <v>#N/A</v>
      </c>
      <c r="T131" s="7" t="e">
        <f>IF(O131&lt;VLOOKUP(E131,'Horario salida'!$C$3:$F$41,4,FALSE),O131+100,O131)</f>
        <v>#N/A</v>
      </c>
      <c r="U131" s="7"/>
      <c r="V131" s="7"/>
      <c r="W131" s="7"/>
      <c r="X131" s="8" t="e">
        <f>Q131-VLOOKUP(E131,'Horario salida'!$C$3:$D$41,2,FALSE)</f>
        <v>#N/A</v>
      </c>
      <c r="Y131" s="8" t="e">
        <f>S131-VLOOKUP(E131,'Horario salida'!$C$3:$E$41,3,FALSE)</f>
        <v>#N/A</v>
      </c>
      <c r="Z131" s="8" t="e">
        <f>T131-VLOOKUP(E131,'Horario salida'!$C$3:$F$41,4,FALSE)</f>
        <v>#N/A</v>
      </c>
      <c r="AB131" s="8" t="e">
        <f t="shared" si="19"/>
        <v>#N/A</v>
      </c>
      <c r="AC131" s="8" t="e">
        <f t="shared" si="20"/>
        <v>#N/A</v>
      </c>
      <c r="AD131" s="8" t="e">
        <f t="shared" si="21"/>
        <v>#N/A</v>
      </c>
      <c r="AF131" s="27"/>
      <c r="AG131" s="30"/>
      <c r="AH131" s="27"/>
      <c r="AI131" s="27"/>
      <c r="AJ131" s="27"/>
      <c r="AK131" s="28"/>
    </row>
    <row r="132" spans="2:37" ht="18" x14ac:dyDescent="0.35">
      <c r="B132" s="197"/>
      <c r="C132" s="37" t="e">
        <f>VLOOKUP(B132,'1 - Dorsales clubs'!B:C,2,FALSE)</f>
        <v>#N/A</v>
      </c>
      <c r="D132" s="37" t="e">
        <f>VLOOKUP(C132,'1 - Dorsales clubs'!C:D,2,FALSE)</f>
        <v>#N/A</v>
      </c>
      <c r="E132" s="37" t="e">
        <f>VLOOKUP(B132,'1 - Dorsales clubs'!B:F,4,FALSE)</f>
        <v>#N/A</v>
      </c>
      <c r="F132" s="24" t="e">
        <f>VLOOKUP(B132,TºCrono!B:C,2,FALSE)</f>
        <v>#N/A</v>
      </c>
      <c r="G132" s="25"/>
      <c r="H132" s="26" t="e">
        <f t="shared" si="14"/>
        <v>#N/A</v>
      </c>
      <c r="I132" s="27"/>
      <c r="J132" s="27" t="e">
        <f t="shared" si="15"/>
        <v>#N/A</v>
      </c>
      <c r="K132" s="27"/>
      <c r="L132" s="27"/>
      <c r="M132" s="1" t="e">
        <f t="shared" si="16"/>
        <v>#N/A</v>
      </c>
      <c r="N132" s="1" t="e">
        <f t="shared" si="17"/>
        <v>#N/A</v>
      </c>
      <c r="O132" s="7" t="e">
        <f t="shared" si="18"/>
        <v>#N/A</v>
      </c>
      <c r="P132" s="7"/>
      <c r="Q132" s="7" t="e">
        <f>IF(N132&lt;VLOOKUP(E132,'Horario salida'!$C$3:$E$41,3,FALSE),M132-1,M132)</f>
        <v>#N/A</v>
      </c>
      <c r="R132" s="7" t="e">
        <f>IF(N132&lt;VLOOKUP(E132,'Horario salida'!$C$3:$E$41,3,FALSE),N132+60,N132)</f>
        <v>#N/A</v>
      </c>
      <c r="S132" s="7" t="e">
        <f>IF(O132&lt;VLOOKUP(E132,'Horario salida'!$C$3:$F$41,4,FALSE),R132-1,R132)</f>
        <v>#N/A</v>
      </c>
      <c r="T132" s="7" t="e">
        <f>IF(O132&lt;VLOOKUP(E132,'Horario salida'!$C$3:$F$41,4,FALSE),O132+100,O132)</f>
        <v>#N/A</v>
      </c>
      <c r="U132" s="7"/>
      <c r="V132" s="7"/>
      <c r="W132" s="7"/>
      <c r="X132" s="8" t="e">
        <f>Q132-VLOOKUP(E132,'Horario salida'!$C$3:$D$41,2,FALSE)</f>
        <v>#N/A</v>
      </c>
      <c r="Y132" s="8" t="e">
        <f>S132-VLOOKUP(E132,'Horario salida'!$C$3:$E$41,3,FALSE)</f>
        <v>#N/A</v>
      </c>
      <c r="Z132" s="8" t="e">
        <f>T132-VLOOKUP(E132,'Horario salida'!$C$3:$F$41,4,FALSE)</f>
        <v>#N/A</v>
      </c>
      <c r="AB132" s="8" t="e">
        <f t="shared" si="19"/>
        <v>#N/A</v>
      </c>
      <c r="AC132" s="8" t="e">
        <f t="shared" si="20"/>
        <v>#N/A</v>
      </c>
      <c r="AD132" s="8" t="e">
        <f t="shared" si="21"/>
        <v>#N/A</v>
      </c>
      <c r="AF132" s="27"/>
      <c r="AG132" s="30"/>
      <c r="AH132" s="27"/>
      <c r="AI132" s="27"/>
      <c r="AJ132" s="27"/>
      <c r="AK132" s="28"/>
    </row>
    <row r="133" spans="2:37" ht="18" x14ac:dyDescent="0.35">
      <c r="B133" s="197"/>
      <c r="C133" s="37" t="e">
        <f>VLOOKUP(B133,'1 - Dorsales clubs'!B:C,2,FALSE)</f>
        <v>#N/A</v>
      </c>
      <c r="D133" s="37" t="e">
        <f>VLOOKUP(C133,'1 - Dorsales clubs'!C:D,2,FALSE)</f>
        <v>#N/A</v>
      </c>
      <c r="E133" s="37" t="e">
        <f>VLOOKUP(B133,'1 - Dorsales clubs'!B:F,4,FALSE)</f>
        <v>#N/A</v>
      </c>
      <c r="F133" s="24" t="e">
        <f>VLOOKUP(B133,TºCrono!B:C,2,FALSE)</f>
        <v>#N/A</v>
      </c>
      <c r="G133" s="25"/>
      <c r="H133" s="26" t="e">
        <f t="shared" si="14"/>
        <v>#N/A</v>
      </c>
      <c r="I133" s="27"/>
      <c r="J133" s="27" t="e">
        <f t="shared" si="15"/>
        <v>#N/A</v>
      </c>
      <c r="K133" s="27"/>
      <c r="L133" s="27"/>
      <c r="M133" s="1" t="e">
        <f t="shared" si="16"/>
        <v>#N/A</v>
      </c>
      <c r="N133" s="1" t="e">
        <f t="shared" si="17"/>
        <v>#N/A</v>
      </c>
      <c r="O133" s="7" t="e">
        <f t="shared" si="18"/>
        <v>#N/A</v>
      </c>
      <c r="P133" s="7"/>
      <c r="Q133" s="7" t="e">
        <f>IF(N133&lt;VLOOKUP(E133,'Horario salida'!$C$3:$E$41,3,FALSE),M133-1,M133)</f>
        <v>#N/A</v>
      </c>
      <c r="R133" s="7" t="e">
        <f>IF(N133&lt;VLOOKUP(E133,'Horario salida'!$C$3:$E$41,3,FALSE),N133+60,N133)</f>
        <v>#N/A</v>
      </c>
      <c r="S133" s="7" t="e">
        <f>IF(O133&lt;VLOOKUP(E133,'Horario salida'!$C$3:$F$41,4,FALSE),R133-1,R133)</f>
        <v>#N/A</v>
      </c>
      <c r="T133" s="7" t="e">
        <f>IF(O133&lt;VLOOKUP(E133,'Horario salida'!$C$3:$F$41,4,FALSE),O133+100,O133)</f>
        <v>#N/A</v>
      </c>
      <c r="U133" s="7"/>
      <c r="V133" s="7"/>
      <c r="W133" s="7"/>
      <c r="X133" s="8" t="e">
        <f>Q133-VLOOKUP(E133,'Horario salida'!$C$3:$D$41,2,FALSE)</f>
        <v>#N/A</v>
      </c>
      <c r="Y133" s="8" t="e">
        <f>S133-VLOOKUP(E133,'Horario salida'!$C$3:$E$41,3,FALSE)</f>
        <v>#N/A</v>
      </c>
      <c r="Z133" s="8" t="e">
        <f>T133-VLOOKUP(E133,'Horario salida'!$C$3:$F$41,4,FALSE)</f>
        <v>#N/A</v>
      </c>
      <c r="AB133" s="8" t="e">
        <f t="shared" si="19"/>
        <v>#N/A</v>
      </c>
      <c r="AC133" s="8" t="e">
        <f t="shared" si="20"/>
        <v>#N/A</v>
      </c>
      <c r="AD133" s="8" t="e">
        <f t="shared" si="21"/>
        <v>#N/A</v>
      </c>
      <c r="AF133" s="27"/>
      <c r="AG133" s="30"/>
      <c r="AH133" s="27"/>
      <c r="AI133" s="27"/>
      <c r="AJ133" s="27"/>
      <c r="AK133" s="28"/>
    </row>
    <row r="134" spans="2:37" ht="18" x14ac:dyDescent="0.35">
      <c r="B134" s="197"/>
      <c r="C134" s="37" t="e">
        <f>VLOOKUP(B134,'1 - Dorsales clubs'!B:C,2,FALSE)</f>
        <v>#N/A</v>
      </c>
      <c r="D134" s="37" t="e">
        <f>VLOOKUP(C134,'1 - Dorsales clubs'!C:D,2,FALSE)</f>
        <v>#N/A</v>
      </c>
      <c r="E134" s="37" t="e">
        <f>VLOOKUP(B134,'1 - Dorsales clubs'!B:F,4,FALSE)</f>
        <v>#N/A</v>
      </c>
      <c r="F134" s="24" t="e">
        <f>VLOOKUP(B134,TºCrono!B:C,2,FALSE)</f>
        <v>#N/A</v>
      </c>
      <c r="G134" s="25"/>
      <c r="H134" s="26" t="e">
        <f t="shared" si="14"/>
        <v>#N/A</v>
      </c>
      <c r="I134" s="27"/>
      <c r="J134" s="27" t="e">
        <f t="shared" si="15"/>
        <v>#N/A</v>
      </c>
      <c r="K134" s="27"/>
      <c r="L134" s="27"/>
      <c r="M134" s="1" t="e">
        <f t="shared" si="16"/>
        <v>#N/A</v>
      </c>
      <c r="N134" s="1" t="e">
        <f t="shared" si="17"/>
        <v>#N/A</v>
      </c>
      <c r="O134" s="7" t="e">
        <f t="shared" si="18"/>
        <v>#N/A</v>
      </c>
      <c r="P134" s="7"/>
      <c r="Q134" s="7" t="e">
        <f>IF(N134&lt;VLOOKUP(E134,'Horario salida'!$C$3:$E$41,3,FALSE),M134-1,M134)</f>
        <v>#N/A</v>
      </c>
      <c r="R134" s="7" t="e">
        <f>IF(N134&lt;VLOOKUP(E134,'Horario salida'!$C$3:$E$41,3,FALSE),N134+60,N134)</f>
        <v>#N/A</v>
      </c>
      <c r="S134" s="7" t="e">
        <f>IF(O134&lt;VLOOKUP(E134,'Horario salida'!$C$3:$F$41,4,FALSE),R134-1,R134)</f>
        <v>#N/A</v>
      </c>
      <c r="T134" s="7" t="e">
        <f>IF(O134&lt;VLOOKUP(E134,'Horario salida'!$C$3:$F$41,4,FALSE),O134+100,O134)</f>
        <v>#N/A</v>
      </c>
      <c r="U134" s="7"/>
      <c r="V134" s="7"/>
      <c r="W134" s="7"/>
      <c r="X134" s="8" t="e">
        <f>Q134-VLOOKUP(E134,'Horario salida'!$C$3:$D$41,2,FALSE)</f>
        <v>#N/A</v>
      </c>
      <c r="Y134" s="8" t="e">
        <f>S134-VLOOKUP(E134,'Horario salida'!$C$3:$E$41,3,FALSE)</f>
        <v>#N/A</v>
      </c>
      <c r="Z134" s="8" t="e">
        <f>T134-VLOOKUP(E134,'Horario salida'!$C$3:$F$41,4,FALSE)</f>
        <v>#N/A</v>
      </c>
      <c r="AB134" s="8" t="e">
        <f t="shared" si="19"/>
        <v>#N/A</v>
      </c>
      <c r="AC134" s="8" t="e">
        <f t="shared" si="20"/>
        <v>#N/A</v>
      </c>
      <c r="AD134" s="8" t="e">
        <f t="shared" si="21"/>
        <v>#N/A</v>
      </c>
      <c r="AF134" s="27"/>
      <c r="AG134" s="30"/>
      <c r="AH134" s="27"/>
      <c r="AI134" s="27"/>
      <c r="AJ134" s="27"/>
      <c r="AK134" s="28"/>
    </row>
    <row r="135" spans="2:37" ht="18" x14ac:dyDescent="0.35">
      <c r="B135" s="196"/>
      <c r="C135" s="37" t="e">
        <f>VLOOKUP(B135,'1 - Dorsales clubs'!B:C,2,FALSE)</f>
        <v>#N/A</v>
      </c>
      <c r="D135" s="37" t="e">
        <f>VLOOKUP(C135,'1 - Dorsales clubs'!C:D,2,FALSE)</f>
        <v>#N/A</v>
      </c>
      <c r="E135" s="37" t="e">
        <f>VLOOKUP(B135,'1 - Dorsales clubs'!B:F,4,FALSE)</f>
        <v>#N/A</v>
      </c>
      <c r="F135" s="24" t="e">
        <f>VLOOKUP(B135,TºCrono!B:C,2,FALSE)</f>
        <v>#N/A</v>
      </c>
      <c r="G135" s="25"/>
      <c r="H135" s="26" t="e">
        <f t="shared" ref="H135:H198" si="22">IF(F135="D","DESCALIF.",IF(F135="A","ABANDONO",IF(F135="N","NO PRES.",CONCATENATE(AB135,":",AC135,":",AD135))))</f>
        <v>#N/A</v>
      </c>
      <c r="I135" s="27"/>
      <c r="J135" s="27" t="e">
        <f t="shared" ref="J135:J198" si="23">LEN(F135)</f>
        <v>#N/A</v>
      </c>
      <c r="K135" s="27"/>
      <c r="L135" s="27"/>
      <c r="M135" s="1" t="e">
        <f t="shared" ref="M135:M198" si="24">VALUE(MID(F135,1,J135-4))</f>
        <v>#N/A</v>
      </c>
      <c r="N135" s="1" t="e">
        <f t="shared" ref="N135:N198" si="25">VALUE(MID(F135,J135-4+1,2))</f>
        <v>#N/A</v>
      </c>
      <c r="O135" s="7" t="e">
        <f t="shared" ref="O135:O198" si="26">VALUE(RIGHT(F135,2))</f>
        <v>#N/A</v>
      </c>
      <c r="P135" s="7"/>
      <c r="Q135" s="7" t="e">
        <f>IF(N135&lt;VLOOKUP(E135,'Horario salida'!$C$3:$E$41,3,FALSE),M135-1,M135)</f>
        <v>#N/A</v>
      </c>
      <c r="R135" s="7" t="e">
        <f>IF(N135&lt;VLOOKUP(E135,'Horario salida'!$C$3:$E$41,3,FALSE),N135+60,N135)</f>
        <v>#N/A</v>
      </c>
      <c r="S135" s="7" t="e">
        <f>IF(O135&lt;VLOOKUP(E135,'Horario salida'!$C$3:$F$41,4,FALSE),R135-1,R135)</f>
        <v>#N/A</v>
      </c>
      <c r="T135" s="7" t="e">
        <f>IF(O135&lt;VLOOKUP(E135,'Horario salida'!$C$3:$F$41,4,FALSE),O135+100,O135)</f>
        <v>#N/A</v>
      </c>
      <c r="U135" s="7"/>
      <c r="V135" s="7"/>
      <c r="W135" s="7"/>
      <c r="X135" s="8" t="e">
        <f>Q135-VLOOKUP(E135,'Horario salida'!$C$3:$D$41,2,FALSE)</f>
        <v>#N/A</v>
      </c>
      <c r="Y135" s="8" t="e">
        <f>S135-VLOOKUP(E135,'Horario salida'!$C$3:$E$41,3,FALSE)</f>
        <v>#N/A</v>
      </c>
      <c r="Z135" s="8" t="e">
        <f>T135-VLOOKUP(E135,'Horario salida'!$C$3:$F$41,4,FALSE)</f>
        <v>#N/A</v>
      </c>
      <c r="AB135" s="8" t="e">
        <f t="shared" ref="AB135:AB198" si="27">TEXT(X135,"00")</f>
        <v>#N/A</v>
      </c>
      <c r="AC135" s="8" t="e">
        <f t="shared" ref="AC135:AC198" si="28">TEXT(Y135,"00")</f>
        <v>#N/A</v>
      </c>
      <c r="AD135" s="8" t="e">
        <f t="shared" ref="AD135:AD198" si="29">TEXT(Z135,"00")</f>
        <v>#N/A</v>
      </c>
      <c r="AF135" s="27"/>
      <c r="AG135" s="30"/>
      <c r="AH135" s="27"/>
      <c r="AI135" s="27"/>
      <c r="AJ135" s="27"/>
      <c r="AK135" s="28"/>
    </row>
    <row r="136" spans="2:37" ht="18" x14ac:dyDescent="0.35">
      <c r="B136" s="196"/>
      <c r="C136" s="37" t="e">
        <f>VLOOKUP(B136,'1 - Dorsales clubs'!B:C,2,FALSE)</f>
        <v>#N/A</v>
      </c>
      <c r="D136" s="37" t="e">
        <f>VLOOKUP(C136,'1 - Dorsales clubs'!C:D,2,FALSE)</f>
        <v>#N/A</v>
      </c>
      <c r="E136" s="37" t="e">
        <f>VLOOKUP(B136,'1 - Dorsales clubs'!B:F,4,FALSE)</f>
        <v>#N/A</v>
      </c>
      <c r="F136" s="24" t="e">
        <f>VLOOKUP(B136,TºCrono!B:C,2,FALSE)</f>
        <v>#N/A</v>
      </c>
      <c r="G136" s="25"/>
      <c r="H136" s="26" t="e">
        <f t="shared" si="22"/>
        <v>#N/A</v>
      </c>
      <c r="I136" s="27"/>
      <c r="J136" s="27" t="e">
        <f t="shared" si="23"/>
        <v>#N/A</v>
      </c>
      <c r="K136" s="27"/>
      <c r="L136" s="27"/>
      <c r="M136" s="1" t="e">
        <f t="shared" si="24"/>
        <v>#N/A</v>
      </c>
      <c r="N136" s="1" t="e">
        <f t="shared" si="25"/>
        <v>#N/A</v>
      </c>
      <c r="O136" s="7" t="e">
        <f t="shared" si="26"/>
        <v>#N/A</v>
      </c>
      <c r="P136" s="7"/>
      <c r="Q136" s="7" t="e">
        <f>IF(N136&lt;VLOOKUP(E136,'Horario salida'!$C$3:$E$41,3,FALSE),M136-1,M136)</f>
        <v>#N/A</v>
      </c>
      <c r="R136" s="7" t="e">
        <f>IF(N136&lt;VLOOKUP(E136,'Horario salida'!$C$3:$E$41,3,FALSE),N136+60,N136)</f>
        <v>#N/A</v>
      </c>
      <c r="S136" s="7" t="e">
        <f>IF(O136&lt;VLOOKUP(E136,'Horario salida'!$C$3:$F$41,4,FALSE),R136-1,R136)</f>
        <v>#N/A</v>
      </c>
      <c r="T136" s="7" t="e">
        <f>IF(O136&lt;VLOOKUP(E136,'Horario salida'!$C$3:$F$41,4,FALSE),O136+100,O136)</f>
        <v>#N/A</v>
      </c>
      <c r="U136" s="7"/>
      <c r="V136" s="7"/>
      <c r="W136" s="7"/>
      <c r="X136" s="8" t="e">
        <f>Q136-VLOOKUP(E136,'Horario salida'!$C$3:$D$41,2,FALSE)</f>
        <v>#N/A</v>
      </c>
      <c r="Y136" s="8" t="e">
        <f>S136-VLOOKUP(E136,'Horario salida'!$C$3:$E$41,3,FALSE)</f>
        <v>#N/A</v>
      </c>
      <c r="Z136" s="8" t="e">
        <f>T136-VLOOKUP(E136,'Horario salida'!$C$3:$F$41,4,FALSE)</f>
        <v>#N/A</v>
      </c>
      <c r="AB136" s="8" t="e">
        <f t="shared" si="27"/>
        <v>#N/A</v>
      </c>
      <c r="AC136" s="8" t="e">
        <f t="shared" si="28"/>
        <v>#N/A</v>
      </c>
      <c r="AD136" s="8" t="e">
        <f t="shared" si="29"/>
        <v>#N/A</v>
      </c>
      <c r="AF136" s="27"/>
      <c r="AG136" s="30"/>
      <c r="AH136" s="27"/>
      <c r="AI136" s="27"/>
      <c r="AJ136" s="27"/>
      <c r="AK136" s="28"/>
    </row>
    <row r="137" spans="2:37" ht="18" x14ac:dyDescent="0.35">
      <c r="B137" s="196"/>
      <c r="C137" s="37" t="e">
        <f>VLOOKUP(B137,'1 - Dorsales clubs'!B:C,2,FALSE)</f>
        <v>#N/A</v>
      </c>
      <c r="D137" s="37" t="e">
        <f>VLOOKUP(C137,'1 - Dorsales clubs'!C:D,2,FALSE)</f>
        <v>#N/A</v>
      </c>
      <c r="E137" s="37" t="e">
        <f>VLOOKUP(B137,'1 - Dorsales clubs'!B:F,4,FALSE)</f>
        <v>#N/A</v>
      </c>
      <c r="F137" s="24" t="e">
        <f>VLOOKUP(B137,TºCrono!B:C,2,FALSE)</f>
        <v>#N/A</v>
      </c>
      <c r="G137" s="25"/>
      <c r="H137" s="26" t="e">
        <f t="shared" si="22"/>
        <v>#N/A</v>
      </c>
      <c r="I137" s="27"/>
      <c r="J137" s="27" t="e">
        <f t="shared" si="23"/>
        <v>#N/A</v>
      </c>
      <c r="K137" s="27"/>
      <c r="L137" s="27"/>
      <c r="M137" s="1" t="e">
        <f t="shared" si="24"/>
        <v>#N/A</v>
      </c>
      <c r="N137" s="1" t="e">
        <f t="shared" si="25"/>
        <v>#N/A</v>
      </c>
      <c r="O137" s="7" t="e">
        <f t="shared" si="26"/>
        <v>#N/A</v>
      </c>
      <c r="P137" s="7"/>
      <c r="Q137" s="7" t="e">
        <f>IF(N137&lt;VLOOKUP(E137,'Horario salida'!$C$3:$E$41,3,FALSE),M137-1,M137)</f>
        <v>#N/A</v>
      </c>
      <c r="R137" s="7" t="e">
        <f>IF(N137&lt;VLOOKUP(E137,'Horario salida'!$C$3:$E$41,3,FALSE),N137+60,N137)</f>
        <v>#N/A</v>
      </c>
      <c r="S137" s="7" t="e">
        <f>IF(O137&lt;VLOOKUP(E137,'Horario salida'!$C$3:$F$41,4,FALSE),R137-1,R137)</f>
        <v>#N/A</v>
      </c>
      <c r="T137" s="7" t="e">
        <f>IF(O137&lt;VLOOKUP(E137,'Horario salida'!$C$3:$F$41,4,FALSE),O137+100,O137)</f>
        <v>#N/A</v>
      </c>
      <c r="U137" s="7"/>
      <c r="V137" s="7"/>
      <c r="W137" s="7"/>
      <c r="X137" s="8" t="e">
        <f>Q137-VLOOKUP(E137,'Horario salida'!$C$3:$D$41,2,FALSE)</f>
        <v>#N/A</v>
      </c>
      <c r="Y137" s="8" t="e">
        <f>S137-VLOOKUP(E137,'Horario salida'!$C$3:$E$41,3,FALSE)</f>
        <v>#N/A</v>
      </c>
      <c r="Z137" s="8" t="e">
        <f>T137-VLOOKUP(E137,'Horario salida'!$C$3:$F$41,4,FALSE)</f>
        <v>#N/A</v>
      </c>
      <c r="AB137" s="8" t="e">
        <f t="shared" si="27"/>
        <v>#N/A</v>
      </c>
      <c r="AC137" s="8" t="e">
        <f t="shared" si="28"/>
        <v>#N/A</v>
      </c>
      <c r="AD137" s="8" t="e">
        <f t="shared" si="29"/>
        <v>#N/A</v>
      </c>
      <c r="AF137" s="27"/>
      <c r="AG137" s="30"/>
      <c r="AH137" s="27"/>
      <c r="AI137" s="27"/>
      <c r="AJ137" s="27"/>
      <c r="AK137" s="28"/>
    </row>
    <row r="138" spans="2:37" ht="18" x14ac:dyDescent="0.35">
      <c r="B138" s="196"/>
      <c r="C138" s="37" t="e">
        <f>VLOOKUP(B138,'1 - Dorsales clubs'!B:C,2,FALSE)</f>
        <v>#N/A</v>
      </c>
      <c r="D138" s="37" t="e">
        <f>VLOOKUP(C138,'1 - Dorsales clubs'!C:D,2,FALSE)</f>
        <v>#N/A</v>
      </c>
      <c r="E138" s="37" t="e">
        <f>VLOOKUP(B138,'1 - Dorsales clubs'!B:F,4,FALSE)</f>
        <v>#N/A</v>
      </c>
      <c r="F138" s="24" t="e">
        <f>VLOOKUP(B138,TºCrono!B:C,2,FALSE)</f>
        <v>#N/A</v>
      </c>
      <c r="G138" s="25"/>
      <c r="H138" s="26" t="e">
        <f t="shared" si="22"/>
        <v>#N/A</v>
      </c>
      <c r="I138" s="27"/>
      <c r="J138" s="27" t="e">
        <f t="shared" si="23"/>
        <v>#N/A</v>
      </c>
      <c r="K138" s="27"/>
      <c r="L138" s="27"/>
      <c r="M138" s="1" t="e">
        <f t="shared" si="24"/>
        <v>#N/A</v>
      </c>
      <c r="N138" s="1" t="e">
        <f t="shared" si="25"/>
        <v>#N/A</v>
      </c>
      <c r="O138" s="7" t="e">
        <f t="shared" si="26"/>
        <v>#N/A</v>
      </c>
      <c r="P138" s="7"/>
      <c r="Q138" s="7" t="e">
        <f>IF(N138&lt;VLOOKUP(E138,'Horario salida'!$C$3:$E$41,3,FALSE),M138-1,M138)</f>
        <v>#N/A</v>
      </c>
      <c r="R138" s="7" t="e">
        <f>IF(N138&lt;VLOOKUP(E138,'Horario salida'!$C$3:$E$41,3,FALSE),N138+60,N138)</f>
        <v>#N/A</v>
      </c>
      <c r="S138" s="7" t="e">
        <f>IF(O138&lt;VLOOKUP(E138,'Horario salida'!$C$3:$F$41,4,FALSE),R138-1,R138)</f>
        <v>#N/A</v>
      </c>
      <c r="T138" s="7" t="e">
        <f>IF(O138&lt;VLOOKUP(E138,'Horario salida'!$C$3:$F$41,4,FALSE),O138+100,O138)</f>
        <v>#N/A</v>
      </c>
      <c r="U138" s="7"/>
      <c r="V138" s="7"/>
      <c r="W138" s="7"/>
      <c r="X138" s="8" t="e">
        <f>Q138-VLOOKUP(E138,'Horario salida'!$C$3:$D$41,2,FALSE)</f>
        <v>#N/A</v>
      </c>
      <c r="Y138" s="8" t="e">
        <f>S138-VLOOKUP(E138,'Horario salida'!$C$3:$E$41,3,FALSE)</f>
        <v>#N/A</v>
      </c>
      <c r="Z138" s="8" t="e">
        <f>T138-VLOOKUP(E138,'Horario salida'!$C$3:$F$41,4,FALSE)</f>
        <v>#N/A</v>
      </c>
      <c r="AB138" s="8" t="e">
        <f t="shared" si="27"/>
        <v>#N/A</v>
      </c>
      <c r="AC138" s="8" t="e">
        <f t="shared" si="28"/>
        <v>#N/A</v>
      </c>
      <c r="AD138" s="8" t="e">
        <f t="shared" si="29"/>
        <v>#N/A</v>
      </c>
      <c r="AF138" s="27"/>
      <c r="AG138" s="30"/>
      <c r="AH138" s="27"/>
      <c r="AI138" s="27"/>
      <c r="AJ138" s="27"/>
      <c r="AK138" s="28"/>
    </row>
    <row r="139" spans="2:37" ht="18" x14ac:dyDescent="0.35">
      <c r="B139" s="196"/>
      <c r="C139" s="37" t="e">
        <f>VLOOKUP(B139,'1 - Dorsales clubs'!B:C,2,FALSE)</f>
        <v>#N/A</v>
      </c>
      <c r="D139" s="37" t="e">
        <f>VLOOKUP(C139,'1 - Dorsales clubs'!C:D,2,FALSE)</f>
        <v>#N/A</v>
      </c>
      <c r="E139" s="37" t="e">
        <f>VLOOKUP(B139,'1 - Dorsales clubs'!B:F,4,FALSE)</f>
        <v>#N/A</v>
      </c>
      <c r="F139" s="24" t="e">
        <f>VLOOKUP(B139,TºCrono!B:C,2,FALSE)</f>
        <v>#N/A</v>
      </c>
      <c r="G139" s="25"/>
      <c r="H139" s="26" t="e">
        <f t="shared" si="22"/>
        <v>#N/A</v>
      </c>
      <c r="I139" s="27"/>
      <c r="J139" s="27" t="e">
        <f t="shared" si="23"/>
        <v>#N/A</v>
      </c>
      <c r="K139" s="27"/>
      <c r="L139" s="27"/>
      <c r="M139" s="1" t="e">
        <f t="shared" si="24"/>
        <v>#N/A</v>
      </c>
      <c r="N139" s="1" t="e">
        <f t="shared" si="25"/>
        <v>#N/A</v>
      </c>
      <c r="O139" s="7" t="e">
        <f t="shared" si="26"/>
        <v>#N/A</v>
      </c>
      <c r="P139" s="7"/>
      <c r="Q139" s="7" t="e">
        <f>IF(N139&lt;VLOOKUP(E139,'Horario salida'!$C$3:$E$41,3,FALSE),M139-1,M139)</f>
        <v>#N/A</v>
      </c>
      <c r="R139" s="7" t="e">
        <f>IF(N139&lt;VLOOKUP(E139,'Horario salida'!$C$3:$E$41,3,FALSE),N139+60,N139)</f>
        <v>#N/A</v>
      </c>
      <c r="S139" s="7" t="e">
        <f>IF(O139&lt;VLOOKUP(E139,'Horario salida'!$C$3:$F$41,4,FALSE),R139-1,R139)</f>
        <v>#N/A</v>
      </c>
      <c r="T139" s="7" t="e">
        <f>IF(O139&lt;VLOOKUP(E139,'Horario salida'!$C$3:$F$41,4,FALSE),O139+100,O139)</f>
        <v>#N/A</v>
      </c>
      <c r="U139" s="7"/>
      <c r="V139" s="7"/>
      <c r="W139" s="7"/>
      <c r="X139" s="8" t="e">
        <f>Q139-VLOOKUP(E139,'Horario salida'!$C$3:$D$41,2,FALSE)</f>
        <v>#N/A</v>
      </c>
      <c r="Y139" s="8" t="e">
        <f>S139-VLOOKUP(E139,'Horario salida'!$C$3:$E$41,3,FALSE)</f>
        <v>#N/A</v>
      </c>
      <c r="Z139" s="8" t="e">
        <f>T139-VLOOKUP(E139,'Horario salida'!$C$3:$F$41,4,FALSE)</f>
        <v>#N/A</v>
      </c>
      <c r="AB139" s="8" t="e">
        <f t="shared" si="27"/>
        <v>#N/A</v>
      </c>
      <c r="AC139" s="8" t="e">
        <f t="shared" si="28"/>
        <v>#N/A</v>
      </c>
      <c r="AD139" s="8" t="e">
        <f t="shared" si="29"/>
        <v>#N/A</v>
      </c>
      <c r="AF139" s="27"/>
      <c r="AG139" s="30"/>
      <c r="AH139" s="27"/>
      <c r="AI139" s="27"/>
      <c r="AJ139" s="27"/>
      <c r="AK139" s="28"/>
    </row>
    <row r="140" spans="2:37" ht="18" x14ac:dyDescent="0.35">
      <c r="B140" s="196"/>
      <c r="C140" s="37" t="e">
        <f>VLOOKUP(B140,'1 - Dorsales clubs'!B:C,2,FALSE)</f>
        <v>#N/A</v>
      </c>
      <c r="D140" s="37" t="e">
        <f>VLOOKUP(C140,'1 - Dorsales clubs'!C:D,2,FALSE)</f>
        <v>#N/A</v>
      </c>
      <c r="E140" s="37" t="e">
        <f>VLOOKUP(B140,'1 - Dorsales clubs'!B:F,4,FALSE)</f>
        <v>#N/A</v>
      </c>
      <c r="F140" s="24" t="e">
        <f>VLOOKUP(B140,TºCrono!B:C,2,FALSE)</f>
        <v>#N/A</v>
      </c>
      <c r="G140" s="25"/>
      <c r="H140" s="26" t="e">
        <f t="shared" si="22"/>
        <v>#N/A</v>
      </c>
      <c r="I140" s="27"/>
      <c r="J140" s="27" t="e">
        <f t="shared" si="23"/>
        <v>#N/A</v>
      </c>
      <c r="K140" s="27"/>
      <c r="L140" s="27"/>
      <c r="M140" s="1" t="e">
        <f t="shared" si="24"/>
        <v>#N/A</v>
      </c>
      <c r="N140" s="1" t="e">
        <f t="shared" si="25"/>
        <v>#N/A</v>
      </c>
      <c r="O140" s="7" t="e">
        <f t="shared" si="26"/>
        <v>#N/A</v>
      </c>
      <c r="P140" s="7"/>
      <c r="Q140" s="7" t="e">
        <f>IF(N140&lt;VLOOKUP(E140,'Horario salida'!$C$3:$E$41,3,FALSE),M140-1,M140)</f>
        <v>#N/A</v>
      </c>
      <c r="R140" s="7" t="e">
        <f>IF(N140&lt;VLOOKUP(E140,'Horario salida'!$C$3:$E$41,3,FALSE),N140+60,N140)</f>
        <v>#N/A</v>
      </c>
      <c r="S140" s="7" t="e">
        <f>IF(O140&lt;VLOOKUP(E140,'Horario salida'!$C$3:$F$41,4,FALSE),R140-1,R140)</f>
        <v>#N/A</v>
      </c>
      <c r="T140" s="7" t="e">
        <f>IF(O140&lt;VLOOKUP(E140,'Horario salida'!$C$3:$F$41,4,FALSE),O140+100,O140)</f>
        <v>#N/A</v>
      </c>
      <c r="U140" s="7"/>
      <c r="V140" s="7"/>
      <c r="W140" s="7"/>
      <c r="X140" s="8" t="e">
        <f>Q140-VLOOKUP(E140,'Horario salida'!$C$3:$D$41,2,FALSE)</f>
        <v>#N/A</v>
      </c>
      <c r="Y140" s="8" t="e">
        <f>S140-VLOOKUP(E140,'Horario salida'!$C$3:$E$41,3,FALSE)</f>
        <v>#N/A</v>
      </c>
      <c r="Z140" s="8" t="e">
        <f>T140-VLOOKUP(E140,'Horario salida'!$C$3:$F$41,4,FALSE)</f>
        <v>#N/A</v>
      </c>
      <c r="AB140" s="8" t="e">
        <f t="shared" si="27"/>
        <v>#N/A</v>
      </c>
      <c r="AC140" s="8" t="e">
        <f t="shared" si="28"/>
        <v>#N/A</v>
      </c>
      <c r="AD140" s="8" t="e">
        <f t="shared" si="29"/>
        <v>#N/A</v>
      </c>
      <c r="AF140" s="27"/>
      <c r="AG140" s="30"/>
      <c r="AH140" s="27"/>
      <c r="AI140" s="27"/>
      <c r="AJ140" s="27"/>
      <c r="AK140" s="28"/>
    </row>
    <row r="141" spans="2:37" ht="18" x14ac:dyDescent="0.35">
      <c r="B141" s="196"/>
      <c r="C141" s="37" t="e">
        <f>VLOOKUP(B141,'1 - Dorsales clubs'!B:C,2,FALSE)</f>
        <v>#N/A</v>
      </c>
      <c r="D141" s="37" t="e">
        <f>VLOOKUP(C141,'1 - Dorsales clubs'!C:D,2,FALSE)</f>
        <v>#N/A</v>
      </c>
      <c r="E141" s="37" t="e">
        <f>VLOOKUP(B141,'1 - Dorsales clubs'!B:F,4,FALSE)</f>
        <v>#N/A</v>
      </c>
      <c r="F141" s="24" t="e">
        <f>VLOOKUP(B141,TºCrono!B:C,2,FALSE)</f>
        <v>#N/A</v>
      </c>
      <c r="G141" s="25"/>
      <c r="H141" s="26" t="e">
        <f t="shared" si="22"/>
        <v>#N/A</v>
      </c>
      <c r="I141" s="27"/>
      <c r="J141" s="27" t="e">
        <f t="shared" si="23"/>
        <v>#N/A</v>
      </c>
      <c r="K141" s="27"/>
      <c r="L141" s="27"/>
      <c r="M141" s="1" t="e">
        <f t="shared" si="24"/>
        <v>#N/A</v>
      </c>
      <c r="N141" s="1" t="e">
        <f t="shared" si="25"/>
        <v>#N/A</v>
      </c>
      <c r="O141" s="7" t="e">
        <f t="shared" si="26"/>
        <v>#N/A</v>
      </c>
      <c r="P141" s="7"/>
      <c r="Q141" s="7" t="e">
        <f>IF(N141&lt;VLOOKUP(E141,'Horario salida'!$C$3:$E$41,3,FALSE),M141-1,M141)</f>
        <v>#N/A</v>
      </c>
      <c r="R141" s="7" t="e">
        <f>IF(N141&lt;VLOOKUP(E141,'Horario salida'!$C$3:$E$41,3,FALSE),N141+60,N141)</f>
        <v>#N/A</v>
      </c>
      <c r="S141" s="7" t="e">
        <f>IF(O141&lt;VLOOKUP(E141,'Horario salida'!$C$3:$F$41,4,FALSE),R141-1,R141)</f>
        <v>#N/A</v>
      </c>
      <c r="T141" s="7" t="e">
        <f>IF(O141&lt;VLOOKUP(E141,'Horario salida'!$C$3:$F$41,4,FALSE),O141+100,O141)</f>
        <v>#N/A</v>
      </c>
      <c r="U141" s="7"/>
      <c r="V141" s="7"/>
      <c r="W141" s="7"/>
      <c r="X141" s="8" t="e">
        <f>Q141-VLOOKUP(E141,'Horario salida'!$C$3:$D$41,2,FALSE)</f>
        <v>#N/A</v>
      </c>
      <c r="Y141" s="8" t="e">
        <f>S141-VLOOKUP(E141,'Horario salida'!$C$3:$E$41,3,FALSE)</f>
        <v>#N/A</v>
      </c>
      <c r="Z141" s="8" t="e">
        <f>T141-VLOOKUP(E141,'Horario salida'!$C$3:$F$41,4,FALSE)</f>
        <v>#N/A</v>
      </c>
      <c r="AB141" s="8" t="e">
        <f t="shared" si="27"/>
        <v>#N/A</v>
      </c>
      <c r="AC141" s="8" t="e">
        <f t="shared" si="28"/>
        <v>#N/A</v>
      </c>
      <c r="AD141" s="8" t="e">
        <f t="shared" si="29"/>
        <v>#N/A</v>
      </c>
      <c r="AF141" s="27"/>
      <c r="AG141" s="30"/>
      <c r="AH141" s="27"/>
      <c r="AI141" s="27"/>
      <c r="AJ141" s="27"/>
      <c r="AK141" s="28"/>
    </row>
    <row r="142" spans="2:37" ht="18" x14ac:dyDescent="0.35">
      <c r="B142" s="196"/>
      <c r="C142" s="37" t="e">
        <f>VLOOKUP(B142,'1 - Dorsales clubs'!B:C,2,FALSE)</f>
        <v>#N/A</v>
      </c>
      <c r="D142" s="37" t="e">
        <f>VLOOKUP(C142,'1 - Dorsales clubs'!C:D,2,FALSE)</f>
        <v>#N/A</v>
      </c>
      <c r="E142" s="37" t="e">
        <f>VLOOKUP(B142,'1 - Dorsales clubs'!B:F,4,FALSE)</f>
        <v>#N/A</v>
      </c>
      <c r="F142" s="24" t="e">
        <f>VLOOKUP(B142,TºCrono!B:C,2,FALSE)</f>
        <v>#N/A</v>
      </c>
      <c r="G142" s="25"/>
      <c r="H142" s="26" t="e">
        <f t="shared" si="22"/>
        <v>#N/A</v>
      </c>
      <c r="I142" s="27"/>
      <c r="J142" s="27" t="e">
        <f t="shared" si="23"/>
        <v>#N/A</v>
      </c>
      <c r="K142" s="27"/>
      <c r="L142" s="27"/>
      <c r="M142" s="1" t="e">
        <f t="shared" si="24"/>
        <v>#N/A</v>
      </c>
      <c r="N142" s="1" t="e">
        <f t="shared" si="25"/>
        <v>#N/A</v>
      </c>
      <c r="O142" s="7" t="e">
        <f t="shared" si="26"/>
        <v>#N/A</v>
      </c>
      <c r="P142" s="7"/>
      <c r="Q142" s="7" t="e">
        <f>IF(N142&lt;VLOOKUP(E142,'Horario salida'!$C$3:$E$41,3,FALSE),M142-1,M142)</f>
        <v>#N/A</v>
      </c>
      <c r="R142" s="7" t="e">
        <f>IF(N142&lt;VLOOKUP(E142,'Horario salida'!$C$3:$E$41,3,FALSE),N142+60,N142)</f>
        <v>#N/A</v>
      </c>
      <c r="S142" s="7" t="e">
        <f>IF(O142&lt;VLOOKUP(E142,'Horario salida'!$C$3:$F$41,4,FALSE),R142-1,R142)</f>
        <v>#N/A</v>
      </c>
      <c r="T142" s="7" t="e">
        <f>IF(O142&lt;VLOOKUP(E142,'Horario salida'!$C$3:$F$41,4,FALSE),O142+100,O142)</f>
        <v>#N/A</v>
      </c>
      <c r="U142" s="7"/>
      <c r="V142" s="7"/>
      <c r="W142" s="7"/>
      <c r="X142" s="8" t="e">
        <f>Q142-VLOOKUP(E142,'Horario salida'!$C$3:$D$41,2,FALSE)</f>
        <v>#N/A</v>
      </c>
      <c r="Y142" s="8" t="e">
        <f>S142-VLOOKUP(E142,'Horario salida'!$C$3:$E$41,3,FALSE)</f>
        <v>#N/A</v>
      </c>
      <c r="Z142" s="8" t="e">
        <f>T142-VLOOKUP(E142,'Horario salida'!$C$3:$F$41,4,FALSE)</f>
        <v>#N/A</v>
      </c>
      <c r="AB142" s="8" t="e">
        <f t="shared" si="27"/>
        <v>#N/A</v>
      </c>
      <c r="AC142" s="8" t="e">
        <f t="shared" si="28"/>
        <v>#N/A</v>
      </c>
      <c r="AD142" s="8" t="e">
        <f t="shared" si="29"/>
        <v>#N/A</v>
      </c>
      <c r="AF142" s="27"/>
      <c r="AG142" s="30"/>
      <c r="AH142" s="27"/>
      <c r="AI142" s="27"/>
      <c r="AJ142" s="27"/>
      <c r="AK142" s="28"/>
    </row>
    <row r="143" spans="2:37" ht="18" x14ac:dyDescent="0.35">
      <c r="B143" s="196"/>
      <c r="C143" s="37" t="e">
        <f>VLOOKUP(B143,'1 - Dorsales clubs'!B:C,2,FALSE)</f>
        <v>#N/A</v>
      </c>
      <c r="D143" s="37" t="e">
        <f>VLOOKUP(C143,'1 - Dorsales clubs'!C:D,2,FALSE)</f>
        <v>#N/A</v>
      </c>
      <c r="E143" s="37" t="e">
        <f>VLOOKUP(B143,'1 - Dorsales clubs'!B:F,4,FALSE)</f>
        <v>#N/A</v>
      </c>
      <c r="F143" s="24" t="e">
        <f>VLOOKUP(B143,TºCrono!B:C,2,FALSE)</f>
        <v>#N/A</v>
      </c>
      <c r="G143" s="25"/>
      <c r="H143" s="26" t="e">
        <f t="shared" si="22"/>
        <v>#N/A</v>
      </c>
      <c r="I143" s="27"/>
      <c r="J143" s="27" t="e">
        <f t="shared" si="23"/>
        <v>#N/A</v>
      </c>
      <c r="K143" s="27"/>
      <c r="L143" s="27"/>
      <c r="M143" s="1" t="e">
        <f t="shared" si="24"/>
        <v>#N/A</v>
      </c>
      <c r="N143" s="1" t="e">
        <f t="shared" si="25"/>
        <v>#N/A</v>
      </c>
      <c r="O143" s="7" t="e">
        <f t="shared" si="26"/>
        <v>#N/A</v>
      </c>
      <c r="P143" s="7"/>
      <c r="Q143" s="7" t="e">
        <f>IF(N143&lt;VLOOKUP(E143,'Horario salida'!$C$3:$E$41,3,FALSE),M143-1,M143)</f>
        <v>#N/A</v>
      </c>
      <c r="R143" s="7" t="e">
        <f>IF(N143&lt;VLOOKUP(E143,'Horario salida'!$C$3:$E$41,3,FALSE),N143+60,N143)</f>
        <v>#N/A</v>
      </c>
      <c r="S143" s="7" t="e">
        <f>IF(O143&lt;VLOOKUP(E143,'Horario salida'!$C$3:$F$41,4,FALSE),R143-1,R143)</f>
        <v>#N/A</v>
      </c>
      <c r="T143" s="7" t="e">
        <f>IF(O143&lt;VLOOKUP(E143,'Horario salida'!$C$3:$F$41,4,FALSE),O143+100,O143)</f>
        <v>#N/A</v>
      </c>
      <c r="U143" s="7"/>
      <c r="V143" s="7"/>
      <c r="W143" s="7"/>
      <c r="X143" s="8" t="e">
        <f>Q143-VLOOKUP(E143,'Horario salida'!$C$3:$D$41,2,FALSE)</f>
        <v>#N/A</v>
      </c>
      <c r="Y143" s="8" t="e">
        <f>S143-VLOOKUP(E143,'Horario salida'!$C$3:$E$41,3,FALSE)</f>
        <v>#N/A</v>
      </c>
      <c r="Z143" s="8" t="e">
        <f>T143-VLOOKUP(E143,'Horario salida'!$C$3:$F$41,4,FALSE)</f>
        <v>#N/A</v>
      </c>
      <c r="AB143" s="8" t="e">
        <f t="shared" si="27"/>
        <v>#N/A</v>
      </c>
      <c r="AC143" s="8" t="e">
        <f t="shared" si="28"/>
        <v>#N/A</v>
      </c>
      <c r="AD143" s="8" t="e">
        <f t="shared" si="29"/>
        <v>#N/A</v>
      </c>
      <c r="AF143" s="27"/>
      <c r="AG143" s="30"/>
      <c r="AH143" s="27"/>
      <c r="AI143" s="27"/>
      <c r="AJ143" s="27"/>
      <c r="AK143" s="28"/>
    </row>
    <row r="144" spans="2:37" ht="18" x14ac:dyDescent="0.35">
      <c r="B144" s="196"/>
      <c r="C144" s="37" t="e">
        <f>VLOOKUP(B144,'1 - Dorsales clubs'!B:C,2,FALSE)</f>
        <v>#N/A</v>
      </c>
      <c r="D144" s="37" t="e">
        <f>VLOOKUP(C144,'1 - Dorsales clubs'!C:D,2,FALSE)</f>
        <v>#N/A</v>
      </c>
      <c r="E144" s="37" t="e">
        <f>VLOOKUP(B144,'1 - Dorsales clubs'!B:F,4,FALSE)</f>
        <v>#N/A</v>
      </c>
      <c r="F144" s="24" t="e">
        <f>VLOOKUP(B144,TºCrono!B:C,2,FALSE)</f>
        <v>#N/A</v>
      </c>
      <c r="G144" s="25"/>
      <c r="H144" s="26" t="e">
        <f t="shared" si="22"/>
        <v>#N/A</v>
      </c>
      <c r="I144" s="27"/>
      <c r="J144" s="27" t="e">
        <f t="shared" si="23"/>
        <v>#N/A</v>
      </c>
      <c r="K144" s="27"/>
      <c r="L144" s="27"/>
      <c r="M144" s="1" t="e">
        <f t="shared" si="24"/>
        <v>#N/A</v>
      </c>
      <c r="N144" s="1" t="e">
        <f t="shared" si="25"/>
        <v>#N/A</v>
      </c>
      <c r="O144" s="7" t="e">
        <f t="shared" si="26"/>
        <v>#N/A</v>
      </c>
      <c r="P144" s="7"/>
      <c r="Q144" s="7" t="e">
        <f>IF(N144&lt;VLOOKUP(E144,'Horario salida'!$C$3:$E$41,3,FALSE),M144-1,M144)</f>
        <v>#N/A</v>
      </c>
      <c r="R144" s="7" t="e">
        <f>IF(N144&lt;VLOOKUP(E144,'Horario salida'!$C$3:$E$41,3,FALSE),N144+60,N144)</f>
        <v>#N/A</v>
      </c>
      <c r="S144" s="7" t="e">
        <f>IF(O144&lt;VLOOKUP(E144,'Horario salida'!$C$3:$F$41,4,FALSE),R144-1,R144)</f>
        <v>#N/A</v>
      </c>
      <c r="T144" s="7" t="e">
        <f>IF(O144&lt;VLOOKUP(E144,'Horario salida'!$C$3:$F$41,4,FALSE),O144+100,O144)</f>
        <v>#N/A</v>
      </c>
      <c r="U144" s="7"/>
      <c r="V144" s="7"/>
      <c r="W144" s="7"/>
      <c r="X144" s="8" t="e">
        <f>Q144-VLOOKUP(E144,'Horario salida'!$C$3:$D$41,2,FALSE)</f>
        <v>#N/A</v>
      </c>
      <c r="Y144" s="8" t="e">
        <f>S144-VLOOKUP(E144,'Horario salida'!$C$3:$E$41,3,FALSE)</f>
        <v>#N/A</v>
      </c>
      <c r="Z144" s="8" t="e">
        <f>T144-VLOOKUP(E144,'Horario salida'!$C$3:$F$41,4,FALSE)</f>
        <v>#N/A</v>
      </c>
      <c r="AB144" s="8" t="e">
        <f t="shared" si="27"/>
        <v>#N/A</v>
      </c>
      <c r="AC144" s="8" t="e">
        <f t="shared" si="28"/>
        <v>#N/A</v>
      </c>
      <c r="AD144" s="8" t="e">
        <f t="shared" si="29"/>
        <v>#N/A</v>
      </c>
      <c r="AF144" s="27"/>
      <c r="AG144" s="30"/>
      <c r="AH144" s="27"/>
      <c r="AI144" s="27"/>
      <c r="AJ144" s="27"/>
      <c r="AK144" s="28"/>
    </row>
    <row r="145" spans="2:37" ht="18" x14ac:dyDescent="0.35">
      <c r="B145" s="196"/>
      <c r="C145" s="37" t="e">
        <f>VLOOKUP(B145,'1 - Dorsales clubs'!B:C,2,FALSE)</f>
        <v>#N/A</v>
      </c>
      <c r="D145" s="37" t="e">
        <f>VLOOKUP(C145,'1 - Dorsales clubs'!C:D,2,FALSE)</f>
        <v>#N/A</v>
      </c>
      <c r="E145" s="37" t="e">
        <f>VLOOKUP(B145,'1 - Dorsales clubs'!B:F,4,FALSE)</f>
        <v>#N/A</v>
      </c>
      <c r="F145" s="24" t="e">
        <f>VLOOKUP(B145,TºCrono!B:C,2,FALSE)</f>
        <v>#N/A</v>
      </c>
      <c r="G145" s="25"/>
      <c r="H145" s="26" t="e">
        <f t="shared" si="22"/>
        <v>#N/A</v>
      </c>
      <c r="I145" s="27"/>
      <c r="J145" s="27" t="e">
        <f t="shared" si="23"/>
        <v>#N/A</v>
      </c>
      <c r="K145" s="27"/>
      <c r="L145" s="27"/>
      <c r="M145" s="1" t="e">
        <f t="shared" si="24"/>
        <v>#N/A</v>
      </c>
      <c r="N145" s="1" t="e">
        <f t="shared" si="25"/>
        <v>#N/A</v>
      </c>
      <c r="O145" s="7" t="e">
        <f t="shared" si="26"/>
        <v>#N/A</v>
      </c>
      <c r="P145" s="7"/>
      <c r="Q145" s="7" t="e">
        <f>IF(N145&lt;VLOOKUP(E145,'Horario salida'!$C$3:$E$41,3,FALSE),M145-1,M145)</f>
        <v>#N/A</v>
      </c>
      <c r="R145" s="7" t="e">
        <f>IF(N145&lt;VLOOKUP(E145,'Horario salida'!$C$3:$E$41,3,FALSE),N145+60,N145)</f>
        <v>#N/A</v>
      </c>
      <c r="S145" s="7" t="e">
        <f>IF(O145&lt;VLOOKUP(E145,'Horario salida'!$C$3:$F$41,4,FALSE),R145-1,R145)</f>
        <v>#N/A</v>
      </c>
      <c r="T145" s="7" t="e">
        <f>IF(O145&lt;VLOOKUP(E145,'Horario salida'!$C$3:$F$41,4,FALSE),O145+100,O145)</f>
        <v>#N/A</v>
      </c>
      <c r="U145" s="7"/>
      <c r="V145" s="7"/>
      <c r="W145" s="7"/>
      <c r="X145" s="8" t="e">
        <f>Q145-VLOOKUP(E145,'Horario salida'!$C$3:$D$41,2,FALSE)</f>
        <v>#N/A</v>
      </c>
      <c r="Y145" s="8" t="e">
        <f>S145-VLOOKUP(E145,'Horario salida'!$C$3:$E$41,3,FALSE)</f>
        <v>#N/A</v>
      </c>
      <c r="Z145" s="8" t="e">
        <f>T145-VLOOKUP(E145,'Horario salida'!$C$3:$F$41,4,FALSE)</f>
        <v>#N/A</v>
      </c>
      <c r="AB145" s="8" t="e">
        <f t="shared" si="27"/>
        <v>#N/A</v>
      </c>
      <c r="AC145" s="8" t="e">
        <f t="shared" si="28"/>
        <v>#N/A</v>
      </c>
      <c r="AD145" s="8" t="e">
        <f t="shared" si="29"/>
        <v>#N/A</v>
      </c>
      <c r="AF145" s="27"/>
      <c r="AG145" s="30"/>
      <c r="AH145" s="27"/>
      <c r="AI145" s="27"/>
      <c r="AJ145" s="27"/>
      <c r="AK145" s="28"/>
    </row>
    <row r="146" spans="2:37" ht="18" x14ac:dyDescent="0.35">
      <c r="B146" s="196"/>
      <c r="C146" s="37" t="e">
        <f>VLOOKUP(B146,'1 - Dorsales clubs'!B:C,2,FALSE)</f>
        <v>#N/A</v>
      </c>
      <c r="D146" s="37" t="e">
        <f>VLOOKUP(C146,'1 - Dorsales clubs'!C:D,2,FALSE)</f>
        <v>#N/A</v>
      </c>
      <c r="E146" s="37" t="e">
        <f>VLOOKUP(B146,'1 - Dorsales clubs'!B:F,4,FALSE)</f>
        <v>#N/A</v>
      </c>
      <c r="F146" s="24" t="e">
        <f>VLOOKUP(B146,TºCrono!B:C,2,FALSE)</f>
        <v>#N/A</v>
      </c>
      <c r="G146" s="25"/>
      <c r="H146" s="26" t="e">
        <f t="shared" si="22"/>
        <v>#N/A</v>
      </c>
      <c r="I146" s="27"/>
      <c r="J146" s="27" t="e">
        <f t="shared" si="23"/>
        <v>#N/A</v>
      </c>
      <c r="K146" s="27"/>
      <c r="L146" s="27"/>
      <c r="M146" s="1" t="e">
        <f t="shared" si="24"/>
        <v>#N/A</v>
      </c>
      <c r="N146" s="1" t="e">
        <f t="shared" si="25"/>
        <v>#N/A</v>
      </c>
      <c r="O146" s="7" t="e">
        <f t="shared" si="26"/>
        <v>#N/A</v>
      </c>
      <c r="P146" s="7"/>
      <c r="Q146" s="7" t="e">
        <f>IF(N146&lt;VLOOKUP(E146,'Horario salida'!$C$3:$E$41,3,FALSE),M146-1,M146)</f>
        <v>#N/A</v>
      </c>
      <c r="R146" s="7" t="e">
        <f>IF(N146&lt;VLOOKUP(E146,'Horario salida'!$C$3:$E$41,3,FALSE),N146+60,N146)</f>
        <v>#N/A</v>
      </c>
      <c r="S146" s="7" t="e">
        <f>IF(O146&lt;VLOOKUP(E146,'Horario salida'!$C$3:$F$41,4,FALSE),R146-1,R146)</f>
        <v>#N/A</v>
      </c>
      <c r="T146" s="7" t="e">
        <f>IF(O146&lt;VLOOKUP(E146,'Horario salida'!$C$3:$F$41,4,FALSE),O146+100,O146)</f>
        <v>#N/A</v>
      </c>
      <c r="U146" s="7"/>
      <c r="V146" s="7"/>
      <c r="W146" s="7"/>
      <c r="X146" s="8" t="e">
        <f>Q146-VLOOKUP(E146,'Horario salida'!$C$3:$D$41,2,FALSE)</f>
        <v>#N/A</v>
      </c>
      <c r="Y146" s="8" t="e">
        <f>S146-VLOOKUP(E146,'Horario salida'!$C$3:$E$41,3,FALSE)</f>
        <v>#N/A</v>
      </c>
      <c r="Z146" s="8" t="e">
        <f>T146-VLOOKUP(E146,'Horario salida'!$C$3:$F$41,4,FALSE)</f>
        <v>#N/A</v>
      </c>
      <c r="AB146" s="8" t="e">
        <f t="shared" si="27"/>
        <v>#N/A</v>
      </c>
      <c r="AC146" s="8" t="e">
        <f t="shared" si="28"/>
        <v>#N/A</v>
      </c>
      <c r="AD146" s="8" t="e">
        <f t="shared" si="29"/>
        <v>#N/A</v>
      </c>
      <c r="AF146" s="27"/>
      <c r="AG146" s="30"/>
      <c r="AH146" s="27"/>
      <c r="AI146" s="27"/>
      <c r="AJ146" s="27"/>
      <c r="AK146" s="28"/>
    </row>
    <row r="147" spans="2:37" ht="18" x14ac:dyDescent="0.35">
      <c r="B147" s="196"/>
      <c r="C147" s="37" t="e">
        <f>VLOOKUP(B147,'1 - Dorsales clubs'!B:C,2,FALSE)</f>
        <v>#N/A</v>
      </c>
      <c r="D147" s="37" t="e">
        <f>VLOOKUP(C147,'1 - Dorsales clubs'!C:D,2,FALSE)</f>
        <v>#N/A</v>
      </c>
      <c r="E147" s="37" t="e">
        <f>VLOOKUP(B147,'1 - Dorsales clubs'!B:F,4,FALSE)</f>
        <v>#N/A</v>
      </c>
      <c r="F147" s="24" t="e">
        <f>VLOOKUP(B147,TºCrono!B:C,2,FALSE)</f>
        <v>#N/A</v>
      </c>
      <c r="G147" s="25"/>
      <c r="H147" s="26" t="e">
        <f t="shared" si="22"/>
        <v>#N/A</v>
      </c>
      <c r="I147" s="27"/>
      <c r="J147" s="27" t="e">
        <f t="shared" si="23"/>
        <v>#N/A</v>
      </c>
      <c r="K147" s="27"/>
      <c r="L147" s="27"/>
      <c r="M147" s="1" t="e">
        <f t="shared" si="24"/>
        <v>#N/A</v>
      </c>
      <c r="N147" s="1" t="e">
        <f t="shared" si="25"/>
        <v>#N/A</v>
      </c>
      <c r="O147" s="7" t="e">
        <f t="shared" si="26"/>
        <v>#N/A</v>
      </c>
      <c r="P147" s="7"/>
      <c r="Q147" s="7" t="e">
        <f>IF(N147&lt;VLOOKUP(E147,'Horario salida'!$C$3:$E$41,3,FALSE),M147-1,M147)</f>
        <v>#N/A</v>
      </c>
      <c r="R147" s="7" t="e">
        <f>IF(N147&lt;VLOOKUP(E147,'Horario salida'!$C$3:$E$41,3,FALSE),N147+60,N147)</f>
        <v>#N/A</v>
      </c>
      <c r="S147" s="7" t="e">
        <f>IF(O147&lt;VLOOKUP(E147,'Horario salida'!$C$3:$F$41,4,FALSE),R147-1,R147)</f>
        <v>#N/A</v>
      </c>
      <c r="T147" s="7" t="e">
        <f>IF(O147&lt;VLOOKUP(E147,'Horario salida'!$C$3:$F$41,4,FALSE),O147+100,O147)</f>
        <v>#N/A</v>
      </c>
      <c r="U147" s="7"/>
      <c r="V147" s="7"/>
      <c r="W147" s="7"/>
      <c r="X147" s="8" t="e">
        <f>Q147-VLOOKUP(E147,'Horario salida'!$C$3:$D$41,2,FALSE)</f>
        <v>#N/A</v>
      </c>
      <c r="Y147" s="8" t="e">
        <f>S147-VLOOKUP(E147,'Horario salida'!$C$3:$E$41,3,FALSE)</f>
        <v>#N/A</v>
      </c>
      <c r="Z147" s="8" t="e">
        <f>T147-VLOOKUP(E147,'Horario salida'!$C$3:$F$41,4,FALSE)</f>
        <v>#N/A</v>
      </c>
      <c r="AB147" s="8" t="e">
        <f t="shared" si="27"/>
        <v>#N/A</v>
      </c>
      <c r="AC147" s="8" t="e">
        <f t="shared" si="28"/>
        <v>#N/A</v>
      </c>
      <c r="AD147" s="8" t="e">
        <f t="shared" si="29"/>
        <v>#N/A</v>
      </c>
      <c r="AF147" s="27"/>
      <c r="AG147" s="30"/>
      <c r="AH147" s="27"/>
      <c r="AI147" s="27"/>
      <c r="AJ147" s="27"/>
      <c r="AK147" s="28"/>
    </row>
    <row r="148" spans="2:37" ht="18" x14ac:dyDescent="0.35">
      <c r="B148" s="196"/>
      <c r="C148" s="37" t="e">
        <f>VLOOKUP(B148,'1 - Dorsales clubs'!B:C,2,FALSE)</f>
        <v>#N/A</v>
      </c>
      <c r="D148" s="37" t="e">
        <f>VLOOKUP(C148,'1 - Dorsales clubs'!C:D,2,FALSE)</f>
        <v>#N/A</v>
      </c>
      <c r="E148" s="37" t="e">
        <f>VLOOKUP(B148,'1 - Dorsales clubs'!B:F,4,FALSE)</f>
        <v>#N/A</v>
      </c>
      <c r="F148" s="24" t="e">
        <f>VLOOKUP(B148,TºCrono!B:C,2,FALSE)</f>
        <v>#N/A</v>
      </c>
      <c r="G148" s="25"/>
      <c r="H148" s="26" t="e">
        <f t="shared" si="22"/>
        <v>#N/A</v>
      </c>
      <c r="I148" s="27"/>
      <c r="J148" s="27" t="e">
        <f t="shared" si="23"/>
        <v>#N/A</v>
      </c>
      <c r="K148" s="27"/>
      <c r="L148" s="27"/>
      <c r="M148" s="1" t="e">
        <f t="shared" si="24"/>
        <v>#N/A</v>
      </c>
      <c r="N148" s="1" t="e">
        <f t="shared" si="25"/>
        <v>#N/A</v>
      </c>
      <c r="O148" s="7" t="e">
        <f t="shared" si="26"/>
        <v>#N/A</v>
      </c>
      <c r="P148" s="7"/>
      <c r="Q148" s="7" t="e">
        <f>IF(N148&lt;VLOOKUP(E148,'Horario salida'!$C$3:$E$41,3,FALSE),M148-1,M148)</f>
        <v>#N/A</v>
      </c>
      <c r="R148" s="7" t="e">
        <f>IF(N148&lt;VLOOKUP(E148,'Horario salida'!$C$3:$E$41,3,FALSE),N148+60,N148)</f>
        <v>#N/A</v>
      </c>
      <c r="S148" s="7" t="e">
        <f>IF(O148&lt;VLOOKUP(E148,'Horario salida'!$C$3:$F$41,4,FALSE),R148-1,R148)</f>
        <v>#N/A</v>
      </c>
      <c r="T148" s="7" t="e">
        <f>IF(O148&lt;VLOOKUP(E148,'Horario salida'!$C$3:$F$41,4,FALSE),O148+100,O148)</f>
        <v>#N/A</v>
      </c>
      <c r="U148" s="7"/>
      <c r="V148" s="7"/>
      <c r="W148" s="7"/>
      <c r="X148" s="8" t="e">
        <f>Q148-VLOOKUP(E148,'Horario salida'!$C$3:$D$41,2,FALSE)</f>
        <v>#N/A</v>
      </c>
      <c r="Y148" s="8" t="e">
        <f>S148-VLOOKUP(E148,'Horario salida'!$C$3:$E$41,3,FALSE)</f>
        <v>#N/A</v>
      </c>
      <c r="Z148" s="8" t="e">
        <f>T148-VLOOKUP(E148,'Horario salida'!$C$3:$F$41,4,FALSE)</f>
        <v>#N/A</v>
      </c>
      <c r="AB148" s="8" t="e">
        <f t="shared" si="27"/>
        <v>#N/A</v>
      </c>
      <c r="AC148" s="8" t="e">
        <f t="shared" si="28"/>
        <v>#N/A</v>
      </c>
      <c r="AD148" s="8" t="e">
        <f t="shared" si="29"/>
        <v>#N/A</v>
      </c>
      <c r="AF148" s="27"/>
      <c r="AG148" s="30"/>
      <c r="AH148" s="27"/>
      <c r="AI148" s="27"/>
      <c r="AJ148" s="27"/>
      <c r="AK148" s="28"/>
    </row>
    <row r="149" spans="2:37" ht="18" x14ac:dyDescent="0.35">
      <c r="B149" s="196"/>
      <c r="C149" s="37" t="e">
        <f>VLOOKUP(B149,'1 - Dorsales clubs'!B:C,2,FALSE)</f>
        <v>#N/A</v>
      </c>
      <c r="D149" s="37" t="e">
        <f>VLOOKUP(C149,'1 - Dorsales clubs'!C:D,2,FALSE)</f>
        <v>#N/A</v>
      </c>
      <c r="E149" s="37" t="e">
        <f>VLOOKUP(B149,'1 - Dorsales clubs'!B:F,4,FALSE)</f>
        <v>#N/A</v>
      </c>
      <c r="F149" s="24" t="e">
        <f>VLOOKUP(B149,TºCrono!B:C,2,FALSE)</f>
        <v>#N/A</v>
      </c>
      <c r="G149" s="25"/>
      <c r="H149" s="26" t="e">
        <f t="shared" si="22"/>
        <v>#N/A</v>
      </c>
      <c r="I149" s="27"/>
      <c r="J149" s="27" t="e">
        <f t="shared" si="23"/>
        <v>#N/A</v>
      </c>
      <c r="K149" s="27"/>
      <c r="L149" s="27"/>
      <c r="M149" s="1" t="e">
        <f t="shared" si="24"/>
        <v>#N/A</v>
      </c>
      <c r="N149" s="1" t="e">
        <f t="shared" si="25"/>
        <v>#N/A</v>
      </c>
      <c r="O149" s="7" t="e">
        <f t="shared" si="26"/>
        <v>#N/A</v>
      </c>
      <c r="P149" s="7"/>
      <c r="Q149" s="7" t="e">
        <f>IF(N149&lt;VLOOKUP(E149,'Horario salida'!$C$3:$E$41,3,FALSE),M149-1,M149)</f>
        <v>#N/A</v>
      </c>
      <c r="R149" s="7" t="e">
        <f>IF(N149&lt;VLOOKUP(E149,'Horario salida'!$C$3:$E$41,3,FALSE),N149+60,N149)</f>
        <v>#N/A</v>
      </c>
      <c r="S149" s="7" t="e">
        <f>IF(O149&lt;VLOOKUP(E149,'Horario salida'!$C$3:$F$41,4,FALSE),R149-1,R149)</f>
        <v>#N/A</v>
      </c>
      <c r="T149" s="7" t="e">
        <f>IF(O149&lt;VLOOKUP(E149,'Horario salida'!$C$3:$F$41,4,FALSE),O149+100,O149)</f>
        <v>#N/A</v>
      </c>
      <c r="U149" s="7"/>
      <c r="V149" s="7"/>
      <c r="W149" s="7"/>
      <c r="X149" s="8" t="e">
        <f>Q149-VLOOKUP(E149,'Horario salida'!$C$3:$D$41,2,FALSE)</f>
        <v>#N/A</v>
      </c>
      <c r="Y149" s="8" t="e">
        <f>S149-VLOOKUP(E149,'Horario salida'!$C$3:$E$41,3,FALSE)</f>
        <v>#N/A</v>
      </c>
      <c r="Z149" s="8" t="e">
        <f>T149-VLOOKUP(E149,'Horario salida'!$C$3:$F$41,4,FALSE)</f>
        <v>#N/A</v>
      </c>
      <c r="AB149" s="8" t="e">
        <f t="shared" si="27"/>
        <v>#N/A</v>
      </c>
      <c r="AC149" s="8" t="e">
        <f t="shared" si="28"/>
        <v>#N/A</v>
      </c>
      <c r="AD149" s="8" t="e">
        <f t="shared" si="29"/>
        <v>#N/A</v>
      </c>
      <c r="AF149" s="27"/>
      <c r="AG149" s="30"/>
      <c r="AH149" s="27"/>
      <c r="AI149" s="27"/>
      <c r="AJ149" s="27"/>
      <c r="AK149" s="28"/>
    </row>
    <row r="150" spans="2:37" ht="18" x14ac:dyDescent="0.35">
      <c r="B150" s="196"/>
      <c r="C150" s="37" t="e">
        <f>VLOOKUP(B150,'1 - Dorsales clubs'!B:C,2,FALSE)</f>
        <v>#N/A</v>
      </c>
      <c r="D150" s="37" t="e">
        <f>VLOOKUP(C150,'1 - Dorsales clubs'!C:D,2,FALSE)</f>
        <v>#N/A</v>
      </c>
      <c r="E150" s="37" t="e">
        <f>VLOOKUP(B150,'1 - Dorsales clubs'!B:F,4,FALSE)</f>
        <v>#N/A</v>
      </c>
      <c r="F150" s="24" t="e">
        <f>VLOOKUP(B150,TºCrono!B:C,2,FALSE)</f>
        <v>#N/A</v>
      </c>
      <c r="G150" s="25"/>
      <c r="H150" s="26" t="e">
        <f t="shared" si="22"/>
        <v>#N/A</v>
      </c>
      <c r="I150" s="27"/>
      <c r="J150" s="27" t="e">
        <f t="shared" si="23"/>
        <v>#N/A</v>
      </c>
      <c r="K150" s="27"/>
      <c r="L150" s="27"/>
      <c r="M150" s="1" t="e">
        <f t="shared" si="24"/>
        <v>#N/A</v>
      </c>
      <c r="N150" s="1" t="e">
        <f t="shared" si="25"/>
        <v>#N/A</v>
      </c>
      <c r="O150" s="7" t="e">
        <f t="shared" si="26"/>
        <v>#N/A</v>
      </c>
      <c r="P150" s="7"/>
      <c r="Q150" s="7" t="e">
        <f>IF(N150&lt;VLOOKUP(E150,'Horario salida'!$C$3:$E$41,3,FALSE),M150-1,M150)</f>
        <v>#N/A</v>
      </c>
      <c r="R150" s="7" t="e">
        <f>IF(N150&lt;VLOOKUP(E150,'Horario salida'!$C$3:$E$41,3,FALSE),N150+60,N150)</f>
        <v>#N/A</v>
      </c>
      <c r="S150" s="7" t="e">
        <f>IF(O150&lt;VLOOKUP(E150,'Horario salida'!$C$3:$F$41,4,FALSE),R150-1,R150)</f>
        <v>#N/A</v>
      </c>
      <c r="T150" s="7" t="e">
        <f>IF(O150&lt;VLOOKUP(E150,'Horario salida'!$C$3:$F$41,4,FALSE),O150+100,O150)</f>
        <v>#N/A</v>
      </c>
      <c r="U150" s="7"/>
      <c r="V150" s="7"/>
      <c r="W150" s="7"/>
      <c r="X150" s="8" t="e">
        <f>Q150-VLOOKUP(E150,'Horario salida'!$C$3:$D$41,2,FALSE)</f>
        <v>#N/A</v>
      </c>
      <c r="Y150" s="8" t="e">
        <f>S150-VLOOKUP(E150,'Horario salida'!$C$3:$E$41,3,FALSE)</f>
        <v>#N/A</v>
      </c>
      <c r="Z150" s="8" t="e">
        <f>T150-VLOOKUP(E150,'Horario salida'!$C$3:$F$41,4,FALSE)</f>
        <v>#N/A</v>
      </c>
      <c r="AB150" s="8" t="e">
        <f t="shared" si="27"/>
        <v>#N/A</v>
      </c>
      <c r="AC150" s="8" t="e">
        <f t="shared" si="28"/>
        <v>#N/A</v>
      </c>
      <c r="AD150" s="8" t="e">
        <f t="shared" si="29"/>
        <v>#N/A</v>
      </c>
      <c r="AF150" s="27"/>
      <c r="AG150" s="30"/>
      <c r="AH150" s="27"/>
      <c r="AI150" s="27"/>
      <c r="AJ150" s="27"/>
      <c r="AK150" s="28"/>
    </row>
    <row r="151" spans="2:37" ht="18" x14ac:dyDescent="0.35">
      <c r="B151" s="196"/>
      <c r="C151" s="37" t="e">
        <f>VLOOKUP(B151,'1 - Dorsales clubs'!B:C,2,FALSE)</f>
        <v>#N/A</v>
      </c>
      <c r="D151" s="37" t="e">
        <f>VLOOKUP(C151,'1 - Dorsales clubs'!C:D,2,FALSE)</f>
        <v>#N/A</v>
      </c>
      <c r="E151" s="37" t="e">
        <f>VLOOKUP(B151,'1 - Dorsales clubs'!B:F,4,FALSE)</f>
        <v>#N/A</v>
      </c>
      <c r="F151" s="24" t="e">
        <f>VLOOKUP(B151,TºCrono!B:C,2,FALSE)</f>
        <v>#N/A</v>
      </c>
      <c r="G151" s="25"/>
      <c r="H151" s="26" t="e">
        <f t="shared" si="22"/>
        <v>#N/A</v>
      </c>
      <c r="I151" s="27"/>
      <c r="J151" s="27" t="e">
        <f t="shared" si="23"/>
        <v>#N/A</v>
      </c>
      <c r="K151" s="27"/>
      <c r="L151" s="27"/>
      <c r="M151" s="1" t="e">
        <f t="shared" si="24"/>
        <v>#N/A</v>
      </c>
      <c r="N151" s="1" t="e">
        <f t="shared" si="25"/>
        <v>#N/A</v>
      </c>
      <c r="O151" s="7" t="e">
        <f t="shared" si="26"/>
        <v>#N/A</v>
      </c>
      <c r="P151" s="7"/>
      <c r="Q151" s="7" t="e">
        <f>IF(N151&lt;VLOOKUP(E151,'Horario salida'!$C$3:$E$41,3,FALSE),M151-1,M151)</f>
        <v>#N/A</v>
      </c>
      <c r="R151" s="7" t="e">
        <f>IF(N151&lt;VLOOKUP(E151,'Horario salida'!$C$3:$E$41,3,FALSE),N151+60,N151)</f>
        <v>#N/A</v>
      </c>
      <c r="S151" s="7" t="e">
        <f>IF(O151&lt;VLOOKUP(E151,'Horario salida'!$C$3:$F$41,4,FALSE),R151-1,R151)</f>
        <v>#N/A</v>
      </c>
      <c r="T151" s="7" t="e">
        <f>IF(O151&lt;VLOOKUP(E151,'Horario salida'!$C$3:$F$41,4,FALSE),O151+100,O151)</f>
        <v>#N/A</v>
      </c>
      <c r="U151" s="7"/>
      <c r="V151" s="7"/>
      <c r="W151" s="7"/>
      <c r="X151" s="8" t="e">
        <f>Q151-VLOOKUP(E151,'Horario salida'!$C$3:$D$41,2,FALSE)</f>
        <v>#N/A</v>
      </c>
      <c r="Y151" s="8" t="e">
        <f>S151-VLOOKUP(E151,'Horario salida'!$C$3:$E$41,3,FALSE)</f>
        <v>#N/A</v>
      </c>
      <c r="Z151" s="8" t="e">
        <f>T151-VLOOKUP(E151,'Horario salida'!$C$3:$F$41,4,FALSE)</f>
        <v>#N/A</v>
      </c>
      <c r="AB151" s="8" t="e">
        <f t="shared" si="27"/>
        <v>#N/A</v>
      </c>
      <c r="AC151" s="8" t="e">
        <f t="shared" si="28"/>
        <v>#N/A</v>
      </c>
      <c r="AD151" s="8" t="e">
        <f t="shared" si="29"/>
        <v>#N/A</v>
      </c>
      <c r="AF151" s="27"/>
      <c r="AG151" s="30"/>
      <c r="AH151" s="27"/>
      <c r="AI151" s="27"/>
      <c r="AJ151" s="27"/>
      <c r="AK151" s="28"/>
    </row>
    <row r="152" spans="2:37" ht="18" x14ac:dyDescent="0.35">
      <c r="B152" s="196"/>
      <c r="C152" s="37" t="e">
        <f>VLOOKUP(B152,'1 - Dorsales clubs'!B:C,2,FALSE)</f>
        <v>#N/A</v>
      </c>
      <c r="D152" s="37" t="e">
        <f>VLOOKUP(C152,'1 - Dorsales clubs'!C:D,2,FALSE)</f>
        <v>#N/A</v>
      </c>
      <c r="E152" s="37" t="e">
        <f>VLOOKUP(B152,'1 - Dorsales clubs'!B:F,4,FALSE)</f>
        <v>#N/A</v>
      </c>
      <c r="F152" s="24" t="e">
        <f>VLOOKUP(B152,TºCrono!B:C,2,FALSE)</f>
        <v>#N/A</v>
      </c>
      <c r="G152" s="25"/>
      <c r="H152" s="26" t="e">
        <f t="shared" si="22"/>
        <v>#N/A</v>
      </c>
      <c r="I152" s="27"/>
      <c r="J152" s="27" t="e">
        <f t="shared" si="23"/>
        <v>#N/A</v>
      </c>
      <c r="K152" s="27"/>
      <c r="L152" s="27"/>
      <c r="M152" s="1" t="e">
        <f t="shared" si="24"/>
        <v>#N/A</v>
      </c>
      <c r="N152" s="1" t="e">
        <f t="shared" si="25"/>
        <v>#N/A</v>
      </c>
      <c r="O152" s="7" t="e">
        <f t="shared" si="26"/>
        <v>#N/A</v>
      </c>
      <c r="P152" s="7"/>
      <c r="Q152" s="7" t="e">
        <f>IF(N152&lt;VLOOKUP(E152,'Horario salida'!$C$3:$E$41,3,FALSE),M152-1,M152)</f>
        <v>#N/A</v>
      </c>
      <c r="R152" s="7" t="e">
        <f>IF(N152&lt;VLOOKUP(E152,'Horario salida'!$C$3:$E$41,3,FALSE),N152+60,N152)</f>
        <v>#N/A</v>
      </c>
      <c r="S152" s="7" t="e">
        <f>IF(O152&lt;VLOOKUP(E152,'Horario salida'!$C$3:$F$41,4,FALSE),R152-1,R152)</f>
        <v>#N/A</v>
      </c>
      <c r="T152" s="7" t="e">
        <f>IF(O152&lt;VLOOKUP(E152,'Horario salida'!$C$3:$F$41,4,FALSE),O152+100,O152)</f>
        <v>#N/A</v>
      </c>
      <c r="U152" s="7"/>
      <c r="V152" s="7"/>
      <c r="W152" s="7"/>
      <c r="X152" s="8" t="e">
        <f>Q152-VLOOKUP(E152,'Horario salida'!$C$3:$D$41,2,FALSE)</f>
        <v>#N/A</v>
      </c>
      <c r="Y152" s="8" t="e">
        <f>S152-VLOOKUP(E152,'Horario salida'!$C$3:$E$41,3,FALSE)</f>
        <v>#N/A</v>
      </c>
      <c r="Z152" s="8" t="e">
        <f>T152-VLOOKUP(E152,'Horario salida'!$C$3:$F$41,4,FALSE)</f>
        <v>#N/A</v>
      </c>
      <c r="AB152" s="8" t="e">
        <f t="shared" si="27"/>
        <v>#N/A</v>
      </c>
      <c r="AC152" s="8" t="e">
        <f t="shared" si="28"/>
        <v>#N/A</v>
      </c>
      <c r="AD152" s="8" t="e">
        <f t="shared" si="29"/>
        <v>#N/A</v>
      </c>
      <c r="AF152" s="27"/>
      <c r="AG152" s="30"/>
      <c r="AH152" s="27"/>
      <c r="AI152" s="27"/>
      <c r="AJ152" s="27"/>
      <c r="AK152" s="28"/>
    </row>
    <row r="153" spans="2:37" ht="18" x14ac:dyDescent="0.35">
      <c r="B153" s="196"/>
      <c r="C153" s="37" t="e">
        <f>VLOOKUP(B153,'1 - Dorsales clubs'!B:C,2,FALSE)</f>
        <v>#N/A</v>
      </c>
      <c r="D153" s="37" t="e">
        <f>VLOOKUP(C153,'1 - Dorsales clubs'!C:D,2,FALSE)</f>
        <v>#N/A</v>
      </c>
      <c r="E153" s="37" t="e">
        <f>VLOOKUP(B153,'1 - Dorsales clubs'!B:F,4,FALSE)</f>
        <v>#N/A</v>
      </c>
      <c r="F153" s="24" t="e">
        <f>VLOOKUP(B153,TºCrono!B:C,2,FALSE)</f>
        <v>#N/A</v>
      </c>
      <c r="G153" s="25"/>
      <c r="H153" s="26" t="e">
        <f t="shared" si="22"/>
        <v>#N/A</v>
      </c>
      <c r="I153" s="27"/>
      <c r="J153" s="27" t="e">
        <f t="shared" si="23"/>
        <v>#N/A</v>
      </c>
      <c r="K153" s="27"/>
      <c r="L153" s="27"/>
      <c r="M153" s="1" t="e">
        <f t="shared" si="24"/>
        <v>#N/A</v>
      </c>
      <c r="N153" s="1" t="e">
        <f t="shared" si="25"/>
        <v>#N/A</v>
      </c>
      <c r="O153" s="7" t="e">
        <f t="shared" si="26"/>
        <v>#N/A</v>
      </c>
      <c r="P153" s="7"/>
      <c r="Q153" s="7" t="e">
        <f>IF(N153&lt;VLOOKUP(E153,'Horario salida'!$C$3:$E$41,3,FALSE),M153-1,M153)</f>
        <v>#N/A</v>
      </c>
      <c r="R153" s="7" t="e">
        <f>IF(N153&lt;VLOOKUP(E153,'Horario salida'!$C$3:$E$41,3,FALSE),N153+60,N153)</f>
        <v>#N/A</v>
      </c>
      <c r="S153" s="7" t="e">
        <f>IF(O153&lt;VLOOKUP(E153,'Horario salida'!$C$3:$F$41,4,FALSE),R153-1,R153)</f>
        <v>#N/A</v>
      </c>
      <c r="T153" s="7" t="e">
        <f>IF(O153&lt;VLOOKUP(E153,'Horario salida'!$C$3:$F$41,4,FALSE),O153+100,O153)</f>
        <v>#N/A</v>
      </c>
      <c r="U153" s="7"/>
      <c r="V153" s="7"/>
      <c r="W153" s="7"/>
      <c r="X153" s="8" t="e">
        <f>Q153-VLOOKUP(E153,'Horario salida'!$C$3:$D$41,2,FALSE)</f>
        <v>#N/A</v>
      </c>
      <c r="Y153" s="8" t="e">
        <f>S153-VLOOKUP(E153,'Horario salida'!$C$3:$E$41,3,FALSE)</f>
        <v>#N/A</v>
      </c>
      <c r="Z153" s="8" t="e">
        <f>T153-VLOOKUP(E153,'Horario salida'!$C$3:$F$41,4,FALSE)</f>
        <v>#N/A</v>
      </c>
      <c r="AB153" s="8" t="e">
        <f t="shared" si="27"/>
        <v>#N/A</v>
      </c>
      <c r="AC153" s="8" t="e">
        <f t="shared" si="28"/>
        <v>#N/A</v>
      </c>
      <c r="AD153" s="8" t="e">
        <f t="shared" si="29"/>
        <v>#N/A</v>
      </c>
      <c r="AF153" s="27"/>
      <c r="AG153" s="30"/>
      <c r="AH153" s="27"/>
      <c r="AI153" s="27"/>
      <c r="AJ153" s="27"/>
      <c r="AK153" s="28"/>
    </row>
    <row r="154" spans="2:37" ht="18" x14ac:dyDescent="0.35">
      <c r="B154" s="196"/>
      <c r="C154" s="37" t="e">
        <f>VLOOKUP(B154,'1 - Dorsales clubs'!B:C,2,FALSE)</f>
        <v>#N/A</v>
      </c>
      <c r="D154" s="37" t="e">
        <f>VLOOKUP(C154,'1 - Dorsales clubs'!C:D,2,FALSE)</f>
        <v>#N/A</v>
      </c>
      <c r="E154" s="37" t="e">
        <f>VLOOKUP(B154,'1 - Dorsales clubs'!B:F,4,FALSE)</f>
        <v>#N/A</v>
      </c>
      <c r="F154" s="24" t="e">
        <f>VLOOKUP(B154,TºCrono!B:C,2,FALSE)</f>
        <v>#N/A</v>
      </c>
      <c r="G154" s="25"/>
      <c r="H154" s="26" t="e">
        <f t="shared" si="22"/>
        <v>#N/A</v>
      </c>
      <c r="I154" s="27"/>
      <c r="J154" s="27" t="e">
        <f t="shared" si="23"/>
        <v>#N/A</v>
      </c>
      <c r="K154" s="27"/>
      <c r="L154" s="27"/>
      <c r="M154" s="1" t="e">
        <f t="shared" si="24"/>
        <v>#N/A</v>
      </c>
      <c r="N154" s="1" t="e">
        <f t="shared" si="25"/>
        <v>#N/A</v>
      </c>
      <c r="O154" s="7" t="e">
        <f t="shared" si="26"/>
        <v>#N/A</v>
      </c>
      <c r="P154" s="7"/>
      <c r="Q154" s="7" t="e">
        <f>IF(N154&lt;VLOOKUP(E154,'Horario salida'!$C$3:$E$41,3,FALSE),M154-1,M154)</f>
        <v>#N/A</v>
      </c>
      <c r="R154" s="7" t="e">
        <f>IF(N154&lt;VLOOKUP(E154,'Horario salida'!$C$3:$E$41,3,FALSE),N154+60,N154)</f>
        <v>#N/A</v>
      </c>
      <c r="S154" s="7" t="e">
        <f>IF(O154&lt;VLOOKUP(E154,'Horario salida'!$C$3:$F$41,4,FALSE),R154-1,R154)</f>
        <v>#N/A</v>
      </c>
      <c r="T154" s="7" t="e">
        <f>IF(O154&lt;VLOOKUP(E154,'Horario salida'!$C$3:$F$41,4,FALSE),O154+100,O154)</f>
        <v>#N/A</v>
      </c>
      <c r="U154" s="7"/>
      <c r="V154" s="7"/>
      <c r="W154" s="7"/>
      <c r="X154" s="8" t="e">
        <f>Q154-VLOOKUP(E154,'Horario salida'!$C$3:$D$41,2,FALSE)</f>
        <v>#N/A</v>
      </c>
      <c r="Y154" s="8" t="e">
        <f>S154-VLOOKUP(E154,'Horario salida'!$C$3:$E$41,3,FALSE)</f>
        <v>#N/A</v>
      </c>
      <c r="Z154" s="8" t="e">
        <f>T154-VLOOKUP(E154,'Horario salida'!$C$3:$F$41,4,FALSE)</f>
        <v>#N/A</v>
      </c>
      <c r="AB154" s="8" t="e">
        <f t="shared" si="27"/>
        <v>#N/A</v>
      </c>
      <c r="AC154" s="8" t="e">
        <f t="shared" si="28"/>
        <v>#N/A</v>
      </c>
      <c r="AD154" s="8" t="e">
        <f t="shared" si="29"/>
        <v>#N/A</v>
      </c>
      <c r="AF154" s="27"/>
      <c r="AG154" s="30"/>
      <c r="AH154" s="27"/>
      <c r="AI154" s="27"/>
      <c r="AJ154" s="27"/>
      <c r="AK154" s="28"/>
    </row>
    <row r="155" spans="2:37" ht="18" x14ac:dyDescent="0.35">
      <c r="B155" s="196"/>
      <c r="C155" s="37" t="e">
        <f>VLOOKUP(B155,'1 - Dorsales clubs'!B:C,2,FALSE)</f>
        <v>#N/A</v>
      </c>
      <c r="D155" s="37" t="e">
        <f>VLOOKUP(C155,'1 - Dorsales clubs'!C:D,2,FALSE)</f>
        <v>#N/A</v>
      </c>
      <c r="E155" s="37" t="e">
        <f>VLOOKUP(B155,'1 - Dorsales clubs'!B:F,4,FALSE)</f>
        <v>#N/A</v>
      </c>
      <c r="F155" s="24" t="e">
        <f>VLOOKUP(B155,TºCrono!B:C,2,FALSE)</f>
        <v>#N/A</v>
      </c>
      <c r="G155" s="25"/>
      <c r="H155" s="26" t="e">
        <f t="shared" si="22"/>
        <v>#N/A</v>
      </c>
      <c r="I155" s="27"/>
      <c r="J155" s="27" t="e">
        <f t="shared" si="23"/>
        <v>#N/A</v>
      </c>
      <c r="K155" s="27"/>
      <c r="L155" s="27"/>
      <c r="M155" s="1" t="e">
        <f t="shared" si="24"/>
        <v>#N/A</v>
      </c>
      <c r="N155" s="1" t="e">
        <f t="shared" si="25"/>
        <v>#N/A</v>
      </c>
      <c r="O155" s="7" t="e">
        <f t="shared" si="26"/>
        <v>#N/A</v>
      </c>
      <c r="P155" s="7"/>
      <c r="Q155" s="7" t="e">
        <f>IF(N155&lt;VLOOKUP(E155,'Horario salida'!$C$3:$E$41,3,FALSE),M155-1,M155)</f>
        <v>#N/A</v>
      </c>
      <c r="R155" s="7" t="e">
        <f>IF(N155&lt;VLOOKUP(E155,'Horario salida'!$C$3:$E$41,3,FALSE),N155+60,N155)</f>
        <v>#N/A</v>
      </c>
      <c r="S155" s="7" t="e">
        <f>IF(O155&lt;VLOOKUP(E155,'Horario salida'!$C$3:$F$41,4,FALSE),R155-1,R155)</f>
        <v>#N/A</v>
      </c>
      <c r="T155" s="7" t="e">
        <f>IF(O155&lt;VLOOKUP(E155,'Horario salida'!$C$3:$F$41,4,FALSE),O155+100,O155)</f>
        <v>#N/A</v>
      </c>
      <c r="U155" s="7"/>
      <c r="V155" s="7"/>
      <c r="W155" s="7"/>
      <c r="X155" s="8" t="e">
        <f>Q155-VLOOKUP(E155,'Horario salida'!$C$3:$D$41,2,FALSE)</f>
        <v>#N/A</v>
      </c>
      <c r="Y155" s="8" t="e">
        <f>S155-VLOOKUP(E155,'Horario salida'!$C$3:$E$41,3,FALSE)</f>
        <v>#N/A</v>
      </c>
      <c r="Z155" s="8" t="e">
        <f>T155-VLOOKUP(E155,'Horario salida'!$C$3:$F$41,4,FALSE)</f>
        <v>#N/A</v>
      </c>
      <c r="AB155" s="8" t="e">
        <f t="shared" si="27"/>
        <v>#N/A</v>
      </c>
      <c r="AC155" s="8" t="e">
        <f t="shared" si="28"/>
        <v>#N/A</v>
      </c>
      <c r="AD155" s="8" t="e">
        <f t="shared" si="29"/>
        <v>#N/A</v>
      </c>
      <c r="AF155" s="27"/>
      <c r="AG155" s="30"/>
      <c r="AH155" s="27"/>
      <c r="AI155" s="27"/>
      <c r="AJ155" s="27"/>
      <c r="AK155" s="28"/>
    </row>
    <row r="156" spans="2:37" ht="18" x14ac:dyDescent="0.35">
      <c r="B156" s="196"/>
      <c r="C156" s="37" t="e">
        <f>VLOOKUP(B156,'1 - Dorsales clubs'!B:C,2,FALSE)</f>
        <v>#N/A</v>
      </c>
      <c r="D156" s="37" t="e">
        <f>VLOOKUP(C156,'1 - Dorsales clubs'!C:D,2,FALSE)</f>
        <v>#N/A</v>
      </c>
      <c r="E156" s="37" t="e">
        <f>VLOOKUP(B156,'1 - Dorsales clubs'!B:F,4,FALSE)</f>
        <v>#N/A</v>
      </c>
      <c r="F156" s="24" t="e">
        <f>VLOOKUP(B156,TºCrono!B:C,2,FALSE)</f>
        <v>#N/A</v>
      </c>
      <c r="G156" s="25"/>
      <c r="H156" s="26" t="e">
        <f t="shared" si="22"/>
        <v>#N/A</v>
      </c>
      <c r="I156" s="27"/>
      <c r="J156" s="27" t="e">
        <f t="shared" si="23"/>
        <v>#N/A</v>
      </c>
      <c r="K156" s="27"/>
      <c r="L156" s="27"/>
      <c r="M156" s="1" t="e">
        <f t="shared" si="24"/>
        <v>#N/A</v>
      </c>
      <c r="N156" s="1" t="e">
        <f t="shared" si="25"/>
        <v>#N/A</v>
      </c>
      <c r="O156" s="7" t="e">
        <f t="shared" si="26"/>
        <v>#N/A</v>
      </c>
      <c r="P156" s="7"/>
      <c r="Q156" s="7" t="e">
        <f>IF(N156&lt;VLOOKUP(E156,'Horario salida'!$C$3:$E$41,3,FALSE),M156-1,M156)</f>
        <v>#N/A</v>
      </c>
      <c r="R156" s="7" t="e">
        <f>IF(N156&lt;VLOOKUP(E156,'Horario salida'!$C$3:$E$41,3,FALSE),N156+60,N156)</f>
        <v>#N/A</v>
      </c>
      <c r="S156" s="7" t="e">
        <f>IF(O156&lt;VLOOKUP(E156,'Horario salida'!$C$3:$F$41,4,FALSE),R156-1,R156)</f>
        <v>#N/A</v>
      </c>
      <c r="T156" s="7" t="e">
        <f>IF(O156&lt;VLOOKUP(E156,'Horario salida'!$C$3:$F$41,4,FALSE),O156+100,O156)</f>
        <v>#N/A</v>
      </c>
      <c r="U156" s="7"/>
      <c r="V156" s="7"/>
      <c r="W156" s="7"/>
      <c r="X156" s="8" t="e">
        <f>Q156-VLOOKUP(E156,'Horario salida'!$C$3:$D$41,2,FALSE)</f>
        <v>#N/A</v>
      </c>
      <c r="Y156" s="8" t="e">
        <f>S156-VLOOKUP(E156,'Horario salida'!$C$3:$E$41,3,FALSE)</f>
        <v>#N/A</v>
      </c>
      <c r="Z156" s="8" t="e">
        <f>T156-VLOOKUP(E156,'Horario salida'!$C$3:$F$41,4,FALSE)</f>
        <v>#N/A</v>
      </c>
      <c r="AB156" s="8" t="e">
        <f t="shared" si="27"/>
        <v>#N/A</v>
      </c>
      <c r="AC156" s="8" t="e">
        <f t="shared" si="28"/>
        <v>#N/A</v>
      </c>
      <c r="AD156" s="8" t="e">
        <f t="shared" si="29"/>
        <v>#N/A</v>
      </c>
      <c r="AF156" s="27"/>
      <c r="AG156" s="30"/>
      <c r="AH156" s="27"/>
      <c r="AI156" s="27"/>
      <c r="AJ156" s="27"/>
      <c r="AK156" s="28"/>
    </row>
    <row r="157" spans="2:37" ht="18" x14ac:dyDescent="0.35">
      <c r="B157" s="196"/>
      <c r="C157" s="37" t="e">
        <f>VLOOKUP(B157,'1 - Dorsales clubs'!B:C,2,FALSE)</f>
        <v>#N/A</v>
      </c>
      <c r="D157" s="37" t="e">
        <f>VLOOKUP(C157,'1 - Dorsales clubs'!C:D,2,FALSE)</f>
        <v>#N/A</v>
      </c>
      <c r="E157" s="37" t="e">
        <f>VLOOKUP(B157,'1 - Dorsales clubs'!B:F,4,FALSE)</f>
        <v>#N/A</v>
      </c>
      <c r="F157" s="24" t="e">
        <f>VLOOKUP(B157,TºCrono!B:C,2,FALSE)</f>
        <v>#N/A</v>
      </c>
      <c r="G157" s="25"/>
      <c r="H157" s="26" t="e">
        <f t="shared" si="22"/>
        <v>#N/A</v>
      </c>
      <c r="I157" s="27"/>
      <c r="J157" s="27" t="e">
        <f t="shared" si="23"/>
        <v>#N/A</v>
      </c>
      <c r="K157" s="27"/>
      <c r="L157" s="27"/>
      <c r="M157" s="1" t="e">
        <f t="shared" si="24"/>
        <v>#N/A</v>
      </c>
      <c r="N157" s="1" t="e">
        <f t="shared" si="25"/>
        <v>#N/A</v>
      </c>
      <c r="O157" s="7" t="e">
        <f t="shared" si="26"/>
        <v>#N/A</v>
      </c>
      <c r="P157" s="7"/>
      <c r="Q157" s="7" t="e">
        <f>IF(N157&lt;VLOOKUP(E157,'Horario salida'!$C$3:$E$41,3,FALSE),M157-1,M157)</f>
        <v>#N/A</v>
      </c>
      <c r="R157" s="7" t="e">
        <f>IF(N157&lt;VLOOKUP(E157,'Horario salida'!$C$3:$E$41,3,FALSE),N157+60,N157)</f>
        <v>#N/A</v>
      </c>
      <c r="S157" s="7" t="e">
        <f>IF(O157&lt;VLOOKUP(E157,'Horario salida'!$C$3:$F$41,4,FALSE),R157-1,R157)</f>
        <v>#N/A</v>
      </c>
      <c r="T157" s="7" t="e">
        <f>IF(O157&lt;VLOOKUP(E157,'Horario salida'!$C$3:$F$41,4,FALSE),O157+100,O157)</f>
        <v>#N/A</v>
      </c>
      <c r="U157" s="7"/>
      <c r="V157" s="7"/>
      <c r="W157" s="7"/>
      <c r="X157" s="8" t="e">
        <f>Q157-VLOOKUP(E157,'Horario salida'!$C$3:$D$41,2,FALSE)</f>
        <v>#N/A</v>
      </c>
      <c r="Y157" s="8" t="e">
        <f>S157-VLOOKUP(E157,'Horario salida'!$C$3:$E$41,3,FALSE)</f>
        <v>#N/A</v>
      </c>
      <c r="Z157" s="8" t="e">
        <f>T157-VLOOKUP(E157,'Horario salida'!$C$3:$F$41,4,FALSE)</f>
        <v>#N/A</v>
      </c>
      <c r="AB157" s="8" t="e">
        <f t="shared" si="27"/>
        <v>#N/A</v>
      </c>
      <c r="AC157" s="8" t="e">
        <f t="shared" si="28"/>
        <v>#N/A</v>
      </c>
      <c r="AD157" s="8" t="e">
        <f t="shared" si="29"/>
        <v>#N/A</v>
      </c>
      <c r="AF157" s="27"/>
      <c r="AG157" s="30"/>
      <c r="AH157" s="27"/>
      <c r="AI157" s="27"/>
      <c r="AJ157" s="27"/>
      <c r="AK157" s="28"/>
    </row>
    <row r="158" spans="2:37" ht="18" x14ac:dyDescent="0.35">
      <c r="B158" s="196"/>
      <c r="C158" s="37" t="e">
        <f>VLOOKUP(B158,'1 - Dorsales clubs'!B:C,2,FALSE)</f>
        <v>#N/A</v>
      </c>
      <c r="D158" s="37" t="e">
        <f>VLOOKUP(C158,'1 - Dorsales clubs'!C:D,2,FALSE)</f>
        <v>#N/A</v>
      </c>
      <c r="E158" s="37" t="e">
        <f>VLOOKUP(B158,'1 - Dorsales clubs'!B:F,4,FALSE)</f>
        <v>#N/A</v>
      </c>
      <c r="F158" s="24" t="e">
        <f>VLOOKUP(B158,TºCrono!B:C,2,FALSE)</f>
        <v>#N/A</v>
      </c>
      <c r="G158" s="25"/>
      <c r="H158" s="26" t="e">
        <f t="shared" si="22"/>
        <v>#N/A</v>
      </c>
      <c r="I158" s="27"/>
      <c r="J158" s="27" t="e">
        <f t="shared" si="23"/>
        <v>#N/A</v>
      </c>
      <c r="K158" s="27"/>
      <c r="L158" s="27"/>
      <c r="M158" s="1" t="e">
        <f t="shared" si="24"/>
        <v>#N/A</v>
      </c>
      <c r="N158" s="1" t="e">
        <f t="shared" si="25"/>
        <v>#N/A</v>
      </c>
      <c r="O158" s="7" t="e">
        <f t="shared" si="26"/>
        <v>#N/A</v>
      </c>
      <c r="P158" s="7"/>
      <c r="Q158" s="7" t="e">
        <f>IF(N158&lt;VLOOKUP(E158,'Horario salida'!$C$3:$E$41,3,FALSE),M158-1,M158)</f>
        <v>#N/A</v>
      </c>
      <c r="R158" s="7" t="e">
        <f>IF(N158&lt;VLOOKUP(E158,'Horario salida'!$C$3:$E$41,3,FALSE),N158+60,N158)</f>
        <v>#N/A</v>
      </c>
      <c r="S158" s="7" t="e">
        <f>IF(O158&lt;VLOOKUP(E158,'Horario salida'!$C$3:$F$41,4,FALSE),R158-1,R158)</f>
        <v>#N/A</v>
      </c>
      <c r="T158" s="7" t="e">
        <f>IF(O158&lt;VLOOKUP(E158,'Horario salida'!$C$3:$F$41,4,FALSE),O158+100,O158)</f>
        <v>#N/A</v>
      </c>
      <c r="U158" s="7"/>
      <c r="V158" s="7"/>
      <c r="W158" s="7"/>
      <c r="X158" s="8" t="e">
        <f>Q158-VLOOKUP(E158,'Horario salida'!$C$3:$D$41,2,FALSE)</f>
        <v>#N/A</v>
      </c>
      <c r="Y158" s="8" t="e">
        <f>S158-VLOOKUP(E158,'Horario salida'!$C$3:$E$41,3,FALSE)</f>
        <v>#N/A</v>
      </c>
      <c r="Z158" s="8" t="e">
        <f>T158-VLOOKUP(E158,'Horario salida'!$C$3:$F$41,4,FALSE)</f>
        <v>#N/A</v>
      </c>
      <c r="AB158" s="8" t="e">
        <f t="shared" si="27"/>
        <v>#N/A</v>
      </c>
      <c r="AC158" s="8" t="e">
        <f t="shared" si="28"/>
        <v>#N/A</v>
      </c>
      <c r="AD158" s="8" t="e">
        <f t="shared" si="29"/>
        <v>#N/A</v>
      </c>
      <c r="AF158" s="27"/>
      <c r="AG158" s="30"/>
      <c r="AH158" s="27"/>
      <c r="AI158" s="27"/>
      <c r="AJ158" s="27"/>
      <c r="AK158" s="28"/>
    </row>
    <row r="159" spans="2:37" ht="18" x14ac:dyDescent="0.35">
      <c r="B159" s="196"/>
      <c r="C159" s="37" t="e">
        <f>VLOOKUP(B159,'1 - Dorsales clubs'!B:C,2,FALSE)</f>
        <v>#N/A</v>
      </c>
      <c r="D159" s="37" t="e">
        <f>VLOOKUP(C159,'1 - Dorsales clubs'!C:D,2,FALSE)</f>
        <v>#N/A</v>
      </c>
      <c r="E159" s="37" t="e">
        <f>VLOOKUP(B159,'1 - Dorsales clubs'!B:F,4,FALSE)</f>
        <v>#N/A</v>
      </c>
      <c r="F159" s="24" t="e">
        <f>VLOOKUP(B159,TºCrono!B:C,2,FALSE)</f>
        <v>#N/A</v>
      </c>
      <c r="G159" s="25"/>
      <c r="H159" s="26" t="e">
        <f t="shared" si="22"/>
        <v>#N/A</v>
      </c>
      <c r="I159" s="27"/>
      <c r="J159" s="27" t="e">
        <f t="shared" si="23"/>
        <v>#N/A</v>
      </c>
      <c r="K159" s="27"/>
      <c r="L159" s="27"/>
      <c r="M159" s="1" t="e">
        <f t="shared" si="24"/>
        <v>#N/A</v>
      </c>
      <c r="N159" s="1" t="e">
        <f t="shared" si="25"/>
        <v>#N/A</v>
      </c>
      <c r="O159" s="7" t="e">
        <f t="shared" si="26"/>
        <v>#N/A</v>
      </c>
      <c r="P159" s="7"/>
      <c r="Q159" s="7" t="e">
        <f>IF(N159&lt;VLOOKUP(E159,'Horario salida'!$C$3:$E$41,3,FALSE),M159-1,M159)</f>
        <v>#N/A</v>
      </c>
      <c r="R159" s="7" t="e">
        <f>IF(N159&lt;VLOOKUP(E159,'Horario salida'!$C$3:$E$41,3,FALSE),N159+60,N159)</f>
        <v>#N/A</v>
      </c>
      <c r="S159" s="7" t="e">
        <f>IF(O159&lt;VLOOKUP(E159,'Horario salida'!$C$3:$F$41,4,FALSE),R159-1,R159)</f>
        <v>#N/A</v>
      </c>
      <c r="T159" s="7" t="e">
        <f>IF(O159&lt;VLOOKUP(E159,'Horario salida'!$C$3:$F$41,4,FALSE),O159+100,O159)</f>
        <v>#N/A</v>
      </c>
      <c r="U159" s="7"/>
      <c r="V159" s="7"/>
      <c r="W159" s="7"/>
      <c r="X159" s="8" t="e">
        <f>Q159-VLOOKUP(E159,'Horario salida'!$C$3:$D$41,2,FALSE)</f>
        <v>#N/A</v>
      </c>
      <c r="Y159" s="8" t="e">
        <f>S159-VLOOKUP(E159,'Horario salida'!$C$3:$E$41,3,FALSE)</f>
        <v>#N/A</v>
      </c>
      <c r="Z159" s="8" t="e">
        <f>T159-VLOOKUP(E159,'Horario salida'!$C$3:$F$41,4,FALSE)</f>
        <v>#N/A</v>
      </c>
      <c r="AB159" s="8" t="e">
        <f t="shared" si="27"/>
        <v>#N/A</v>
      </c>
      <c r="AC159" s="8" t="e">
        <f t="shared" si="28"/>
        <v>#N/A</v>
      </c>
      <c r="AD159" s="8" t="e">
        <f t="shared" si="29"/>
        <v>#N/A</v>
      </c>
      <c r="AF159" s="27"/>
      <c r="AG159" s="30"/>
      <c r="AH159" s="27"/>
      <c r="AI159" s="27"/>
      <c r="AJ159" s="27"/>
      <c r="AK159" s="28"/>
    </row>
    <row r="160" spans="2:37" ht="18" x14ac:dyDescent="0.35">
      <c r="B160" s="196"/>
      <c r="C160" s="37" t="e">
        <f>VLOOKUP(B160,'1 - Dorsales clubs'!B:C,2,FALSE)</f>
        <v>#N/A</v>
      </c>
      <c r="D160" s="37" t="e">
        <f>VLOOKUP(C160,'1 - Dorsales clubs'!C:D,2,FALSE)</f>
        <v>#N/A</v>
      </c>
      <c r="E160" s="37" t="e">
        <f>VLOOKUP(B160,'1 - Dorsales clubs'!B:F,4,FALSE)</f>
        <v>#N/A</v>
      </c>
      <c r="F160" s="24" t="e">
        <f>VLOOKUP(B160,TºCrono!B:C,2,FALSE)</f>
        <v>#N/A</v>
      </c>
      <c r="G160" s="25"/>
      <c r="H160" s="26" t="e">
        <f t="shared" si="22"/>
        <v>#N/A</v>
      </c>
      <c r="I160" s="27"/>
      <c r="J160" s="27" t="e">
        <f t="shared" si="23"/>
        <v>#N/A</v>
      </c>
      <c r="K160" s="27"/>
      <c r="L160" s="27"/>
      <c r="M160" s="1" t="e">
        <f t="shared" si="24"/>
        <v>#N/A</v>
      </c>
      <c r="N160" s="1" t="e">
        <f t="shared" si="25"/>
        <v>#N/A</v>
      </c>
      <c r="O160" s="7" t="e">
        <f t="shared" si="26"/>
        <v>#N/A</v>
      </c>
      <c r="P160" s="7"/>
      <c r="Q160" s="7" t="e">
        <f>IF(N160&lt;VLOOKUP(E160,'Horario salida'!$C$3:$E$41,3,FALSE),M160-1,M160)</f>
        <v>#N/A</v>
      </c>
      <c r="R160" s="7" t="e">
        <f>IF(N160&lt;VLOOKUP(E160,'Horario salida'!$C$3:$E$41,3,FALSE),N160+60,N160)</f>
        <v>#N/A</v>
      </c>
      <c r="S160" s="7" t="e">
        <f>IF(O160&lt;VLOOKUP(E160,'Horario salida'!$C$3:$F$41,4,FALSE),R160-1,R160)</f>
        <v>#N/A</v>
      </c>
      <c r="T160" s="7" t="e">
        <f>IF(O160&lt;VLOOKUP(E160,'Horario salida'!$C$3:$F$41,4,FALSE),O160+100,O160)</f>
        <v>#N/A</v>
      </c>
      <c r="U160" s="7"/>
      <c r="V160" s="7"/>
      <c r="W160" s="7"/>
      <c r="X160" s="8" t="e">
        <f>Q160-VLOOKUP(E160,'Horario salida'!$C$3:$D$41,2,FALSE)</f>
        <v>#N/A</v>
      </c>
      <c r="Y160" s="8" t="e">
        <f>S160-VLOOKUP(E160,'Horario salida'!$C$3:$E$41,3,FALSE)</f>
        <v>#N/A</v>
      </c>
      <c r="Z160" s="8" t="e">
        <f>T160-VLOOKUP(E160,'Horario salida'!$C$3:$F$41,4,FALSE)</f>
        <v>#N/A</v>
      </c>
      <c r="AB160" s="8" t="e">
        <f t="shared" si="27"/>
        <v>#N/A</v>
      </c>
      <c r="AC160" s="8" t="e">
        <f t="shared" si="28"/>
        <v>#N/A</v>
      </c>
      <c r="AD160" s="8" t="e">
        <f t="shared" si="29"/>
        <v>#N/A</v>
      </c>
      <c r="AF160" s="27"/>
      <c r="AG160" s="30"/>
      <c r="AH160" s="27"/>
      <c r="AI160" s="27"/>
      <c r="AJ160" s="27"/>
      <c r="AK160" s="28"/>
    </row>
    <row r="161" spans="2:37" ht="18" x14ac:dyDescent="0.35">
      <c r="B161" s="196"/>
      <c r="C161" s="37" t="e">
        <f>VLOOKUP(B161,'1 - Dorsales clubs'!B:C,2,FALSE)</f>
        <v>#N/A</v>
      </c>
      <c r="D161" s="37" t="e">
        <f>VLOOKUP(C161,'1 - Dorsales clubs'!C:D,2,FALSE)</f>
        <v>#N/A</v>
      </c>
      <c r="E161" s="37" t="e">
        <f>VLOOKUP(B161,'1 - Dorsales clubs'!B:F,4,FALSE)</f>
        <v>#N/A</v>
      </c>
      <c r="F161" s="24" t="e">
        <f>VLOOKUP(B161,TºCrono!B:C,2,FALSE)</f>
        <v>#N/A</v>
      </c>
      <c r="G161" s="25"/>
      <c r="H161" s="26" t="e">
        <f t="shared" si="22"/>
        <v>#N/A</v>
      </c>
      <c r="I161" s="27"/>
      <c r="J161" s="27" t="e">
        <f t="shared" si="23"/>
        <v>#N/A</v>
      </c>
      <c r="K161" s="27"/>
      <c r="L161" s="27"/>
      <c r="M161" s="1" t="e">
        <f t="shared" si="24"/>
        <v>#N/A</v>
      </c>
      <c r="N161" s="1" t="e">
        <f t="shared" si="25"/>
        <v>#N/A</v>
      </c>
      <c r="O161" s="7" t="e">
        <f t="shared" si="26"/>
        <v>#N/A</v>
      </c>
      <c r="P161" s="7"/>
      <c r="Q161" s="7" t="e">
        <f>IF(N161&lt;VLOOKUP(E161,'Horario salida'!$C$3:$E$41,3,FALSE),M161-1,M161)</f>
        <v>#N/A</v>
      </c>
      <c r="R161" s="7" t="e">
        <f>IF(N161&lt;VLOOKUP(E161,'Horario salida'!$C$3:$E$41,3,FALSE),N161+60,N161)</f>
        <v>#N/A</v>
      </c>
      <c r="S161" s="7" t="e">
        <f>IF(O161&lt;VLOOKUP(E161,'Horario salida'!$C$3:$F$41,4,FALSE),R161-1,R161)</f>
        <v>#N/A</v>
      </c>
      <c r="T161" s="7" t="e">
        <f>IF(O161&lt;VLOOKUP(E161,'Horario salida'!$C$3:$F$41,4,FALSE),O161+100,O161)</f>
        <v>#N/A</v>
      </c>
      <c r="U161" s="7"/>
      <c r="V161" s="7"/>
      <c r="W161" s="7"/>
      <c r="X161" s="8" t="e">
        <f>Q161-VLOOKUP(E161,'Horario salida'!$C$3:$D$41,2,FALSE)</f>
        <v>#N/A</v>
      </c>
      <c r="Y161" s="8" t="e">
        <f>S161-VLOOKUP(E161,'Horario salida'!$C$3:$E$41,3,FALSE)</f>
        <v>#N/A</v>
      </c>
      <c r="Z161" s="8" t="e">
        <f>T161-VLOOKUP(E161,'Horario salida'!$C$3:$F$41,4,FALSE)</f>
        <v>#N/A</v>
      </c>
      <c r="AB161" s="8" t="e">
        <f t="shared" si="27"/>
        <v>#N/A</v>
      </c>
      <c r="AC161" s="8" t="e">
        <f t="shared" si="28"/>
        <v>#N/A</v>
      </c>
      <c r="AD161" s="8" t="e">
        <f t="shared" si="29"/>
        <v>#N/A</v>
      </c>
      <c r="AF161" s="27"/>
      <c r="AG161" s="30"/>
      <c r="AH161" s="27"/>
      <c r="AI161" s="27"/>
      <c r="AJ161" s="27"/>
      <c r="AK161" s="28"/>
    </row>
    <row r="162" spans="2:37" ht="18" x14ac:dyDescent="0.35">
      <c r="B162" s="196"/>
      <c r="C162" s="37" t="e">
        <f>VLOOKUP(B162,'1 - Dorsales clubs'!B:C,2,FALSE)</f>
        <v>#N/A</v>
      </c>
      <c r="D162" s="37" t="e">
        <f>VLOOKUP(C162,'1 - Dorsales clubs'!C:D,2,FALSE)</f>
        <v>#N/A</v>
      </c>
      <c r="E162" s="37" t="e">
        <f>VLOOKUP(B162,'1 - Dorsales clubs'!B:F,4,FALSE)</f>
        <v>#N/A</v>
      </c>
      <c r="F162" s="24" t="e">
        <f>VLOOKUP(B162,TºCrono!B:C,2,FALSE)</f>
        <v>#N/A</v>
      </c>
      <c r="G162" s="25"/>
      <c r="H162" s="26" t="e">
        <f t="shared" si="22"/>
        <v>#N/A</v>
      </c>
      <c r="I162" s="27"/>
      <c r="J162" s="27" t="e">
        <f t="shared" si="23"/>
        <v>#N/A</v>
      </c>
      <c r="K162" s="27"/>
      <c r="L162" s="27"/>
      <c r="M162" s="1" t="e">
        <f t="shared" si="24"/>
        <v>#N/A</v>
      </c>
      <c r="N162" s="1" t="e">
        <f t="shared" si="25"/>
        <v>#N/A</v>
      </c>
      <c r="O162" s="7" t="e">
        <f t="shared" si="26"/>
        <v>#N/A</v>
      </c>
      <c r="P162" s="7"/>
      <c r="Q162" s="7" t="e">
        <f>IF(N162&lt;VLOOKUP(E162,'Horario salida'!$C$3:$E$41,3,FALSE),M162-1,M162)</f>
        <v>#N/A</v>
      </c>
      <c r="R162" s="7" t="e">
        <f>IF(N162&lt;VLOOKUP(E162,'Horario salida'!$C$3:$E$41,3,FALSE),N162+60,N162)</f>
        <v>#N/A</v>
      </c>
      <c r="S162" s="7" t="e">
        <f>IF(O162&lt;VLOOKUP(E162,'Horario salida'!$C$3:$F$41,4,FALSE),R162-1,R162)</f>
        <v>#N/A</v>
      </c>
      <c r="T162" s="7" t="e">
        <f>IF(O162&lt;VLOOKUP(E162,'Horario salida'!$C$3:$F$41,4,FALSE),O162+100,O162)</f>
        <v>#N/A</v>
      </c>
      <c r="U162" s="7"/>
      <c r="V162" s="7"/>
      <c r="W162" s="7"/>
      <c r="X162" s="8" t="e">
        <f>Q162-VLOOKUP(E162,'Horario salida'!$C$3:$D$41,2,FALSE)</f>
        <v>#N/A</v>
      </c>
      <c r="Y162" s="8" t="e">
        <f>S162-VLOOKUP(E162,'Horario salida'!$C$3:$E$41,3,FALSE)</f>
        <v>#N/A</v>
      </c>
      <c r="Z162" s="8" t="e">
        <f>T162-VLOOKUP(E162,'Horario salida'!$C$3:$F$41,4,FALSE)</f>
        <v>#N/A</v>
      </c>
      <c r="AB162" s="8" t="e">
        <f t="shared" si="27"/>
        <v>#N/A</v>
      </c>
      <c r="AC162" s="8" t="e">
        <f t="shared" si="28"/>
        <v>#N/A</v>
      </c>
      <c r="AD162" s="8" t="e">
        <f t="shared" si="29"/>
        <v>#N/A</v>
      </c>
      <c r="AF162" s="27"/>
      <c r="AG162" s="30"/>
      <c r="AH162" s="27"/>
      <c r="AI162" s="27"/>
      <c r="AJ162" s="27"/>
      <c r="AK162" s="28"/>
    </row>
    <row r="163" spans="2:37" ht="18" x14ac:dyDescent="0.35">
      <c r="B163" s="196"/>
      <c r="C163" s="37" t="e">
        <f>VLOOKUP(B163,'1 - Dorsales clubs'!B:C,2,FALSE)</f>
        <v>#N/A</v>
      </c>
      <c r="D163" s="37" t="e">
        <f>VLOOKUP(C163,'1 - Dorsales clubs'!C:D,2,FALSE)</f>
        <v>#N/A</v>
      </c>
      <c r="E163" s="37" t="e">
        <f>VLOOKUP(B163,'1 - Dorsales clubs'!B:F,4,FALSE)</f>
        <v>#N/A</v>
      </c>
      <c r="F163" s="24" t="e">
        <f>VLOOKUP(B163,TºCrono!B:C,2,FALSE)</f>
        <v>#N/A</v>
      </c>
      <c r="G163" s="25"/>
      <c r="H163" s="26" t="e">
        <f t="shared" si="22"/>
        <v>#N/A</v>
      </c>
      <c r="I163" s="27"/>
      <c r="J163" s="27" t="e">
        <f t="shared" si="23"/>
        <v>#N/A</v>
      </c>
      <c r="K163" s="27"/>
      <c r="L163" s="27"/>
      <c r="M163" s="1" t="e">
        <f t="shared" si="24"/>
        <v>#N/A</v>
      </c>
      <c r="N163" s="1" t="e">
        <f t="shared" si="25"/>
        <v>#N/A</v>
      </c>
      <c r="O163" s="7" t="e">
        <f t="shared" si="26"/>
        <v>#N/A</v>
      </c>
      <c r="P163" s="7"/>
      <c r="Q163" s="7" t="e">
        <f>IF(N163&lt;VLOOKUP(E163,'Horario salida'!$C$3:$E$41,3,FALSE),M163-1,M163)</f>
        <v>#N/A</v>
      </c>
      <c r="R163" s="7" t="e">
        <f>IF(N163&lt;VLOOKUP(E163,'Horario salida'!$C$3:$E$41,3,FALSE),N163+60,N163)</f>
        <v>#N/A</v>
      </c>
      <c r="S163" s="7" t="e">
        <f>IF(O163&lt;VLOOKUP(E163,'Horario salida'!$C$3:$F$41,4,FALSE),R163-1,R163)</f>
        <v>#N/A</v>
      </c>
      <c r="T163" s="7" t="e">
        <f>IF(O163&lt;VLOOKUP(E163,'Horario salida'!$C$3:$F$41,4,FALSE),O163+100,O163)</f>
        <v>#N/A</v>
      </c>
      <c r="U163" s="7"/>
      <c r="V163" s="7"/>
      <c r="W163" s="7"/>
      <c r="X163" s="8" t="e">
        <f>Q163-VLOOKUP(E163,'Horario salida'!$C$3:$D$41,2,FALSE)</f>
        <v>#N/A</v>
      </c>
      <c r="Y163" s="8" t="e">
        <f>S163-VLOOKUP(E163,'Horario salida'!$C$3:$E$41,3,FALSE)</f>
        <v>#N/A</v>
      </c>
      <c r="Z163" s="8" t="e">
        <f>T163-VLOOKUP(E163,'Horario salida'!$C$3:$F$41,4,FALSE)</f>
        <v>#N/A</v>
      </c>
      <c r="AB163" s="8" t="e">
        <f t="shared" si="27"/>
        <v>#N/A</v>
      </c>
      <c r="AC163" s="8" t="e">
        <f t="shared" si="28"/>
        <v>#N/A</v>
      </c>
      <c r="AD163" s="8" t="e">
        <f t="shared" si="29"/>
        <v>#N/A</v>
      </c>
      <c r="AF163" s="27"/>
      <c r="AG163" s="30"/>
      <c r="AH163" s="27"/>
      <c r="AI163" s="27"/>
      <c r="AJ163" s="27"/>
      <c r="AK163" s="28"/>
    </row>
    <row r="164" spans="2:37" ht="18" x14ac:dyDescent="0.35">
      <c r="B164" s="196"/>
      <c r="C164" s="37" t="e">
        <f>VLOOKUP(B164,'1 - Dorsales clubs'!B:C,2,FALSE)</f>
        <v>#N/A</v>
      </c>
      <c r="D164" s="37" t="e">
        <f>VLOOKUP(C164,'1 - Dorsales clubs'!C:D,2,FALSE)</f>
        <v>#N/A</v>
      </c>
      <c r="E164" s="37" t="e">
        <f>VLOOKUP(B164,'1 - Dorsales clubs'!B:F,4,FALSE)</f>
        <v>#N/A</v>
      </c>
      <c r="F164" s="24" t="e">
        <f>VLOOKUP(B164,TºCrono!B:C,2,FALSE)</f>
        <v>#N/A</v>
      </c>
      <c r="G164" s="25"/>
      <c r="H164" s="26" t="e">
        <f t="shared" si="22"/>
        <v>#N/A</v>
      </c>
      <c r="I164" s="27"/>
      <c r="J164" s="27" t="e">
        <f t="shared" si="23"/>
        <v>#N/A</v>
      </c>
      <c r="K164" s="27"/>
      <c r="L164" s="27"/>
      <c r="M164" s="1" t="e">
        <f t="shared" si="24"/>
        <v>#N/A</v>
      </c>
      <c r="N164" s="1" t="e">
        <f t="shared" si="25"/>
        <v>#N/A</v>
      </c>
      <c r="O164" s="7" t="e">
        <f t="shared" si="26"/>
        <v>#N/A</v>
      </c>
      <c r="P164" s="7"/>
      <c r="Q164" s="7" t="e">
        <f>IF(N164&lt;VLOOKUP(E164,'Horario salida'!$C$3:$E$41,3,FALSE),M164-1,M164)</f>
        <v>#N/A</v>
      </c>
      <c r="R164" s="7" t="e">
        <f>IF(N164&lt;VLOOKUP(E164,'Horario salida'!$C$3:$E$41,3,FALSE),N164+60,N164)</f>
        <v>#N/A</v>
      </c>
      <c r="S164" s="7" t="e">
        <f>IF(O164&lt;VLOOKUP(E164,'Horario salida'!$C$3:$F$41,4,FALSE),R164-1,R164)</f>
        <v>#N/A</v>
      </c>
      <c r="T164" s="7" t="e">
        <f>IF(O164&lt;VLOOKUP(E164,'Horario salida'!$C$3:$F$41,4,FALSE),O164+100,O164)</f>
        <v>#N/A</v>
      </c>
      <c r="U164" s="7"/>
      <c r="V164" s="7"/>
      <c r="W164" s="7"/>
      <c r="X164" s="8" t="e">
        <f>Q164-VLOOKUP(E164,'Horario salida'!$C$3:$D$41,2,FALSE)</f>
        <v>#N/A</v>
      </c>
      <c r="Y164" s="8" t="e">
        <f>S164-VLOOKUP(E164,'Horario salida'!$C$3:$E$41,3,FALSE)</f>
        <v>#N/A</v>
      </c>
      <c r="Z164" s="8" t="e">
        <f>T164-VLOOKUP(E164,'Horario salida'!$C$3:$F$41,4,FALSE)</f>
        <v>#N/A</v>
      </c>
      <c r="AB164" s="8" t="e">
        <f t="shared" si="27"/>
        <v>#N/A</v>
      </c>
      <c r="AC164" s="8" t="e">
        <f t="shared" si="28"/>
        <v>#N/A</v>
      </c>
      <c r="AD164" s="8" t="e">
        <f t="shared" si="29"/>
        <v>#N/A</v>
      </c>
      <c r="AF164" s="27"/>
      <c r="AG164" s="30"/>
      <c r="AH164" s="27"/>
      <c r="AI164" s="27"/>
      <c r="AJ164" s="27"/>
      <c r="AK164" s="28"/>
    </row>
    <row r="165" spans="2:37" ht="18" x14ac:dyDescent="0.35">
      <c r="B165" s="196"/>
      <c r="C165" s="37" t="e">
        <f>VLOOKUP(B165,'1 - Dorsales clubs'!B:C,2,FALSE)</f>
        <v>#N/A</v>
      </c>
      <c r="D165" s="37" t="e">
        <f>VLOOKUP(C165,'1 - Dorsales clubs'!C:D,2,FALSE)</f>
        <v>#N/A</v>
      </c>
      <c r="E165" s="37" t="e">
        <f>VLOOKUP(B165,'1 - Dorsales clubs'!B:F,4,FALSE)</f>
        <v>#N/A</v>
      </c>
      <c r="F165" s="24" t="e">
        <f>VLOOKUP(B165,TºCrono!B:C,2,FALSE)</f>
        <v>#N/A</v>
      </c>
      <c r="G165" s="25"/>
      <c r="H165" s="26" t="e">
        <f t="shared" si="22"/>
        <v>#N/A</v>
      </c>
      <c r="I165" s="27"/>
      <c r="J165" s="27" t="e">
        <f t="shared" si="23"/>
        <v>#N/A</v>
      </c>
      <c r="K165" s="27"/>
      <c r="L165" s="27"/>
      <c r="M165" s="1" t="e">
        <f t="shared" si="24"/>
        <v>#N/A</v>
      </c>
      <c r="N165" s="1" t="e">
        <f t="shared" si="25"/>
        <v>#N/A</v>
      </c>
      <c r="O165" s="7" t="e">
        <f t="shared" si="26"/>
        <v>#N/A</v>
      </c>
      <c r="P165" s="7"/>
      <c r="Q165" s="7" t="e">
        <f>IF(N165&lt;VLOOKUP(E165,'Horario salida'!$C$3:$E$41,3,FALSE),M165-1,M165)</f>
        <v>#N/A</v>
      </c>
      <c r="R165" s="7" t="e">
        <f>IF(N165&lt;VLOOKUP(E165,'Horario salida'!$C$3:$E$41,3,FALSE),N165+60,N165)</f>
        <v>#N/A</v>
      </c>
      <c r="S165" s="7" t="e">
        <f>IF(O165&lt;VLOOKUP(E165,'Horario salida'!$C$3:$F$41,4,FALSE),R165-1,R165)</f>
        <v>#N/A</v>
      </c>
      <c r="T165" s="7" t="e">
        <f>IF(O165&lt;VLOOKUP(E165,'Horario salida'!$C$3:$F$41,4,FALSE),O165+100,O165)</f>
        <v>#N/A</v>
      </c>
      <c r="U165" s="7"/>
      <c r="V165" s="7"/>
      <c r="W165" s="7"/>
      <c r="X165" s="8" t="e">
        <f>Q165-VLOOKUP(E165,'Horario salida'!$C$3:$D$41,2,FALSE)</f>
        <v>#N/A</v>
      </c>
      <c r="Y165" s="8" t="e">
        <f>S165-VLOOKUP(E165,'Horario salida'!$C$3:$E$41,3,FALSE)</f>
        <v>#N/A</v>
      </c>
      <c r="Z165" s="8" t="e">
        <f>T165-VLOOKUP(E165,'Horario salida'!$C$3:$F$41,4,FALSE)</f>
        <v>#N/A</v>
      </c>
      <c r="AB165" s="8" t="e">
        <f t="shared" si="27"/>
        <v>#N/A</v>
      </c>
      <c r="AC165" s="8" t="e">
        <f t="shared" si="28"/>
        <v>#N/A</v>
      </c>
      <c r="AD165" s="8" t="e">
        <f t="shared" si="29"/>
        <v>#N/A</v>
      </c>
      <c r="AF165" s="27"/>
      <c r="AG165" s="30"/>
      <c r="AH165" s="27"/>
      <c r="AI165" s="27"/>
      <c r="AJ165" s="27"/>
      <c r="AK165" s="28"/>
    </row>
    <row r="166" spans="2:37" ht="18" x14ac:dyDescent="0.35">
      <c r="B166" s="196"/>
      <c r="C166" s="37" t="e">
        <f>VLOOKUP(B166,'1 - Dorsales clubs'!B:C,2,FALSE)</f>
        <v>#N/A</v>
      </c>
      <c r="D166" s="37" t="e">
        <f>VLOOKUP(C166,'1 - Dorsales clubs'!C:D,2,FALSE)</f>
        <v>#N/A</v>
      </c>
      <c r="E166" s="37" t="e">
        <f>VLOOKUP(B166,'1 - Dorsales clubs'!B:F,4,FALSE)</f>
        <v>#N/A</v>
      </c>
      <c r="F166" s="24" t="e">
        <f>VLOOKUP(B166,TºCrono!B:C,2,FALSE)</f>
        <v>#N/A</v>
      </c>
      <c r="G166" s="25"/>
      <c r="H166" s="26" t="e">
        <f t="shared" si="22"/>
        <v>#N/A</v>
      </c>
      <c r="I166" s="27"/>
      <c r="J166" s="27" t="e">
        <f t="shared" si="23"/>
        <v>#N/A</v>
      </c>
      <c r="K166" s="27"/>
      <c r="L166" s="27"/>
      <c r="M166" s="1" t="e">
        <f t="shared" si="24"/>
        <v>#N/A</v>
      </c>
      <c r="N166" s="1" t="e">
        <f t="shared" si="25"/>
        <v>#N/A</v>
      </c>
      <c r="O166" s="7" t="e">
        <f t="shared" si="26"/>
        <v>#N/A</v>
      </c>
      <c r="P166" s="7"/>
      <c r="Q166" s="7" t="e">
        <f>IF(N166&lt;VLOOKUP(E166,'Horario salida'!$C$3:$E$41,3,FALSE),M166-1,M166)</f>
        <v>#N/A</v>
      </c>
      <c r="R166" s="7" t="e">
        <f>IF(N166&lt;VLOOKUP(E166,'Horario salida'!$C$3:$E$41,3,FALSE),N166+60,N166)</f>
        <v>#N/A</v>
      </c>
      <c r="S166" s="7" t="e">
        <f>IF(O166&lt;VLOOKUP(E166,'Horario salida'!$C$3:$F$41,4,FALSE),R166-1,R166)</f>
        <v>#N/A</v>
      </c>
      <c r="T166" s="7" t="e">
        <f>IF(O166&lt;VLOOKUP(E166,'Horario salida'!$C$3:$F$41,4,FALSE),O166+100,O166)</f>
        <v>#N/A</v>
      </c>
      <c r="U166" s="7"/>
      <c r="V166" s="7"/>
      <c r="W166" s="7"/>
      <c r="X166" s="8" t="e">
        <f>Q166-VLOOKUP(E166,'Horario salida'!$C$3:$D$41,2,FALSE)</f>
        <v>#N/A</v>
      </c>
      <c r="Y166" s="8" t="e">
        <f>S166-VLOOKUP(E166,'Horario salida'!$C$3:$E$41,3,FALSE)</f>
        <v>#N/A</v>
      </c>
      <c r="Z166" s="8" t="e">
        <f>T166-VLOOKUP(E166,'Horario salida'!$C$3:$F$41,4,FALSE)</f>
        <v>#N/A</v>
      </c>
      <c r="AB166" s="8" t="e">
        <f t="shared" si="27"/>
        <v>#N/A</v>
      </c>
      <c r="AC166" s="8" t="e">
        <f t="shared" si="28"/>
        <v>#N/A</v>
      </c>
      <c r="AD166" s="8" t="e">
        <f t="shared" si="29"/>
        <v>#N/A</v>
      </c>
      <c r="AF166" s="27"/>
      <c r="AG166" s="30"/>
      <c r="AH166" s="27"/>
      <c r="AI166" s="27"/>
      <c r="AJ166" s="27"/>
      <c r="AK166" s="28"/>
    </row>
    <row r="167" spans="2:37" ht="18" x14ac:dyDescent="0.35">
      <c r="B167" s="196"/>
      <c r="C167" s="37" t="e">
        <f>VLOOKUP(B167,'1 - Dorsales clubs'!B:C,2,FALSE)</f>
        <v>#N/A</v>
      </c>
      <c r="D167" s="37" t="e">
        <f>VLOOKUP(C167,'1 - Dorsales clubs'!C:D,2,FALSE)</f>
        <v>#N/A</v>
      </c>
      <c r="E167" s="37" t="e">
        <f>VLOOKUP(B167,'1 - Dorsales clubs'!B:F,4,FALSE)</f>
        <v>#N/A</v>
      </c>
      <c r="F167" s="24" t="e">
        <f>VLOOKUP(B167,TºCrono!B:C,2,FALSE)</f>
        <v>#N/A</v>
      </c>
      <c r="G167" s="25"/>
      <c r="H167" s="26" t="e">
        <f t="shared" si="22"/>
        <v>#N/A</v>
      </c>
      <c r="I167" s="27"/>
      <c r="J167" s="27" t="e">
        <f t="shared" si="23"/>
        <v>#N/A</v>
      </c>
      <c r="K167" s="27"/>
      <c r="L167" s="27"/>
      <c r="M167" s="1" t="e">
        <f t="shared" si="24"/>
        <v>#N/A</v>
      </c>
      <c r="N167" s="1" t="e">
        <f t="shared" si="25"/>
        <v>#N/A</v>
      </c>
      <c r="O167" s="7" t="e">
        <f t="shared" si="26"/>
        <v>#N/A</v>
      </c>
      <c r="P167" s="7"/>
      <c r="Q167" s="7" t="e">
        <f>IF(N167&lt;VLOOKUP(E167,'Horario salida'!$C$3:$E$41,3,FALSE),M167-1,M167)</f>
        <v>#N/A</v>
      </c>
      <c r="R167" s="7" t="e">
        <f>IF(N167&lt;VLOOKUP(E167,'Horario salida'!$C$3:$E$41,3,FALSE),N167+60,N167)</f>
        <v>#N/A</v>
      </c>
      <c r="S167" s="7" t="e">
        <f>IF(O167&lt;VLOOKUP(E167,'Horario salida'!$C$3:$F$41,4,FALSE),R167-1,R167)</f>
        <v>#N/A</v>
      </c>
      <c r="T167" s="7" t="e">
        <f>IF(O167&lt;VLOOKUP(E167,'Horario salida'!$C$3:$F$41,4,FALSE),O167+100,O167)</f>
        <v>#N/A</v>
      </c>
      <c r="U167" s="7"/>
      <c r="V167" s="7"/>
      <c r="W167" s="7"/>
      <c r="X167" s="8" t="e">
        <f>Q167-VLOOKUP(E167,'Horario salida'!$C$3:$D$41,2,FALSE)</f>
        <v>#N/A</v>
      </c>
      <c r="Y167" s="8" t="e">
        <f>S167-VLOOKUP(E167,'Horario salida'!$C$3:$E$41,3,FALSE)</f>
        <v>#N/A</v>
      </c>
      <c r="Z167" s="8" t="e">
        <f>T167-VLOOKUP(E167,'Horario salida'!$C$3:$F$41,4,FALSE)</f>
        <v>#N/A</v>
      </c>
      <c r="AB167" s="8" t="e">
        <f t="shared" si="27"/>
        <v>#N/A</v>
      </c>
      <c r="AC167" s="8" t="e">
        <f t="shared" si="28"/>
        <v>#N/A</v>
      </c>
      <c r="AD167" s="8" t="e">
        <f t="shared" si="29"/>
        <v>#N/A</v>
      </c>
      <c r="AF167" s="27"/>
      <c r="AG167" s="30"/>
      <c r="AH167" s="27"/>
      <c r="AI167" s="27"/>
      <c r="AJ167" s="27"/>
      <c r="AK167" s="28"/>
    </row>
    <row r="168" spans="2:37" ht="18" x14ac:dyDescent="0.35">
      <c r="B168" s="196"/>
      <c r="C168" s="37" t="e">
        <f>VLOOKUP(B168,'1 - Dorsales clubs'!B:C,2,FALSE)</f>
        <v>#N/A</v>
      </c>
      <c r="D168" s="37" t="e">
        <f>VLOOKUP(C168,'1 - Dorsales clubs'!C:D,2,FALSE)</f>
        <v>#N/A</v>
      </c>
      <c r="E168" s="37" t="e">
        <f>VLOOKUP(B168,'1 - Dorsales clubs'!B:F,4,FALSE)</f>
        <v>#N/A</v>
      </c>
      <c r="F168" s="24" t="e">
        <f>VLOOKUP(B168,TºCrono!B:C,2,FALSE)</f>
        <v>#N/A</v>
      </c>
      <c r="G168" s="25"/>
      <c r="H168" s="26" t="e">
        <f t="shared" si="22"/>
        <v>#N/A</v>
      </c>
      <c r="I168" s="27"/>
      <c r="J168" s="27" t="e">
        <f t="shared" si="23"/>
        <v>#N/A</v>
      </c>
      <c r="K168" s="27"/>
      <c r="L168" s="27"/>
      <c r="M168" s="1" t="e">
        <f t="shared" si="24"/>
        <v>#N/A</v>
      </c>
      <c r="N168" s="1" t="e">
        <f t="shared" si="25"/>
        <v>#N/A</v>
      </c>
      <c r="O168" s="7" t="e">
        <f t="shared" si="26"/>
        <v>#N/A</v>
      </c>
      <c r="P168" s="7"/>
      <c r="Q168" s="7" t="e">
        <f>IF(N168&lt;VLOOKUP(E168,'Horario salida'!$C$3:$E$41,3,FALSE),M168-1,M168)</f>
        <v>#N/A</v>
      </c>
      <c r="R168" s="7" t="e">
        <f>IF(N168&lt;VLOOKUP(E168,'Horario salida'!$C$3:$E$41,3,FALSE),N168+60,N168)</f>
        <v>#N/A</v>
      </c>
      <c r="S168" s="7" t="e">
        <f>IF(O168&lt;VLOOKUP(E168,'Horario salida'!$C$3:$F$41,4,FALSE),R168-1,R168)</f>
        <v>#N/A</v>
      </c>
      <c r="T168" s="7" t="e">
        <f>IF(O168&lt;VLOOKUP(E168,'Horario salida'!$C$3:$F$41,4,FALSE),O168+100,O168)</f>
        <v>#N/A</v>
      </c>
      <c r="U168" s="7"/>
      <c r="V168" s="7"/>
      <c r="W168" s="7"/>
      <c r="X168" s="8" t="e">
        <f>Q168-VLOOKUP(E168,'Horario salida'!$C$3:$D$41,2,FALSE)</f>
        <v>#N/A</v>
      </c>
      <c r="Y168" s="8" t="e">
        <f>S168-VLOOKUP(E168,'Horario salida'!$C$3:$E$41,3,FALSE)</f>
        <v>#N/A</v>
      </c>
      <c r="Z168" s="8" t="e">
        <f>T168-VLOOKUP(E168,'Horario salida'!$C$3:$F$41,4,FALSE)</f>
        <v>#N/A</v>
      </c>
      <c r="AB168" s="8" t="e">
        <f t="shared" si="27"/>
        <v>#N/A</v>
      </c>
      <c r="AC168" s="8" t="e">
        <f t="shared" si="28"/>
        <v>#N/A</v>
      </c>
      <c r="AD168" s="8" t="e">
        <f t="shared" si="29"/>
        <v>#N/A</v>
      </c>
      <c r="AF168" s="27"/>
      <c r="AG168" s="30"/>
      <c r="AH168" s="27"/>
      <c r="AI168" s="27"/>
      <c r="AJ168" s="27"/>
      <c r="AK168" s="28"/>
    </row>
    <row r="169" spans="2:37" ht="18" x14ac:dyDescent="0.35">
      <c r="B169" s="196"/>
      <c r="C169" s="37" t="e">
        <f>VLOOKUP(B169,'1 - Dorsales clubs'!B:C,2,FALSE)</f>
        <v>#N/A</v>
      </c>
      <c r="D169" s="37" t="e">
        <f>VLOOKUP(C169,'1 - Dorsales clubs'!C:D,2,FALSE)</f>
        <v>#N/A</v>
      </c>
      <c r="E169" s="37" t="e">
        <f>VLOOKUP(B169,'1 - Dorsales clubs'!B:F,4,FALSE)</f>
        <v>#N/A</v>
      </c>
      <c r="F169" s="24" t="e">
        <f>VLOOKUP(B169,TºCrono!B:C,2,FALSE)</f>
        <v>#N/A</v>
      </c>
      <c r="G169" s="25"/>
      <c r="H169" s="26" t="e">
        <f t="shared" si="22"/>
        <v>#N/A</v>
      </c>
      <c r="I169" s="27"/>
      <c r="J169" s="27" t="e">
        <f t="shared" si="23"/>
        <v>#N/A</v>
      </c>
      <c r="K169" s="27"/>
      <c r="L169" s="27"/>
      <c r="M169" s="1" t="e">
        <f t="shared" si="24"/>
        <v>#N/A</v>
      </c>
      <c r="N169" s="1" t="e">
        <f t="shared" si="25"/>
        <v>#N/A</v>
      </c>
      <c r="O169" s="7" t="e">
        <f t="shared" si="26"/>
        <v>#N/A</v>
      </c>
      <c r="P169" s="7"/>
      <c r="Q169" s="7" t="e">
        <f>IF(N169&lt;VLOOKUP(E169,'Horario salida'!$C$3:$E$41,3,FALSE),M169-1,M169)</f>
        <v>#N/A</v>
      </c>
      <c r="R169" s="7" t="e">
        <f>IF(N169&lt;VLOOKUP(E169,'Horario salida'!$C$3:$E$41,3,FALSE),N169+60,N169)</f>
        <v>#N/A</v>
      </c>
      <c r="S169" s="7" t="e">
        <f>IF(O169&lt;VLOOKUP(E169,'Horario salida'!$C$3:$F$41,4,FALSE),R169-1,R169)</f>
        <v>#N/A</v>
      </c>
      <c r="T169" s="7" t="e">
        <f>IF(O169&lt;VLOOKUP(E169,'Horario salida'!$C$3:$F$41,4,FALSE),O169+100,O169)</f>
        <v>#N/A</v>
      </c>
      <c r="U169" s="7"/>
      <c r="V169" s="7"/>
      <c r="W169" s="7"/>
      <c r="X169" s="8" t="e">
        <f>Q169-VLOOKUP(E169,'Horario salida'!$C$3:$D$41,2,FALSE)</f>
        <v>#N/A</v>
      </c>
      <c r="Y169" s="8" t="e">
        <f>S169-VLOOKUP(E169,'Horario salida'!$C$3:$E$41,3,FALSE)</f>
        <v>#N/A</v>
      </c>
      <c r="Z169" s="8" t="e">
        <f>T169-VLOOKUP(E169,'Horario salida'!$C$3:$F$41,4,FALSE)</f>
        <v>#N/A</v>
      </c>
      <c r="AB169" s="8" t="e">
        <f t="shared" si="27"/>
        <v>#N/A</v>
      </c>
      <c r="AC169" s="8" t="e">
        <f t="shared" si="28"/>
        <v>#N/A</v>
      </c>
      <c r="AD169" s="8" t="e">
        <f t="shared" si="29"/>
        <v>#N/A</v>
      </c>
      <c r="AF169" s="27"/>
      <c r="AG169" s="30"/>
      <c r="AH169" s="27"/>
      <c r="AI169" s="27"/>
      <c r="AJ169" s="27"/>
      <c r="AK169" s="28"/>
    </row>
    <row r="170" spans="2:37" ht="18" x14ac:dyDescent="0.35">
      <c r="B170" s="196"/>
      <c r="C170" s="37" t="e">
        <f>VLOOKUP(B170,'1 - Dorsales clubs'!B:C,2,FALSE)</f>
        <v>#N/A</v>
      </c>
      <c r="D170" s="37" t="e">
        <f>VLOOKUP(C170,'1 - Dorsales clubs'!C:D,2,FALSE)</f>
        <v>#N/A</v>
      </c>
      <c r="E170" s="37" t="e">
        <f>VLOOKUP(B170,'1 - Dorsales clubs'!B:F,4,FALSE)</f>
        <v>#N/A</v>
      </c>
      <c r="F170" s="24" t="e">
        <f>VLOOKUP(B170,TºCrono!B:C,2,FALSE)</f>
        <v>#N/A</v>
      </c>
      <c r="G170" s="25"/>
      <c r="H170" s="26" t="e">
        <f t="shared" si="22"/>
        <v>#N/A</v>
      </c>
      <c r="I170" s="27"/>
      <c r="J170" s="27" t="e">
        <f t="shared" si="23"/>
        <v>#N/A</v>
      </c>
      <c r="K170" s="27"/>
      <c r="L170" s="27"/>
      <c r="M170" s="1" t="e">
        <f t="shared" si="24"/>
        <v>#N/A</v>
      </c>
      <c r="N170" s="1" t="e">
        <f t="shared" si="25"/>
        <v>#N/A</v>
      </c>
      <c r="O170" s="7" t="e">
        <f t="shared" si="26"/>
        <v>#N/A</v>
      </c>
      <c r="P170" s="7"/>
      <c r="Q170" s="7" t="e">
        <f>IF(N170&lt;VLOOKUP(E170,'Horario salida'!$C$3:$E$41,3,FALSE),M170-1,M170)</f>
        <v>#N/A</v>
      </c>
      <c r="R170" s="7" t="e">
        <f>IF(N170&lt;VLOOKUP(E170,'Horario salida'!$C$3:$E$41,3,FALSE),N170+60,N170)</f>
        <v>#N/A</v>
      </c>
      <c r="S170" s="7" t="e">
        <f>IF(O170&lt;VLOOKUP(E170,'Horario salida'!$C$3:$F$41,4,FALSE),R170-1,R170)</f>
        <v>#N/A</v>
      </c>
      <c r="T170" s="7" t="e">
        <f>IF(O170&lt;VLOOKUP(E170,'Horario salida'!$C$3:$F$41,4,FALSE),O170+100,O170)</f>
        <v>#N/A</v>
      </c>
      <c r="U170" s="7"/>
      <c r="V170" s="7"/>
      <c r="W170" s="7"/>
      <c r="X170" s="8" t="e">
        <f>Q170-VLOOKUP(E170,'Horario salida'!$C$3:$D$41,2,FALSE)</f>
        <v>#N/A</v>
      </c>
      <c r="Y170" s="8" t="e">
        <f>S170-VLOOKUP(E170,'Horario salida'!$C$3:$E$41,3,FALSE)</f>
        <v>#N/A</v>
      </c>
      <c r="Z170" s="8" t="e">
        <f>T170-VLOOKUP(E170,'Horario salida'!$C$3:$F$41,4,FALSE)</f>
        <v>#N/A</v>
      </c>
      <c r="AB170" s="8" t="e">
        <f t="shared" si="27"/>
        <v>#N/A</v>
      </c>
      <c r="AC170" s="8" t="e">
        <f t="shared" si="28"/>
        <v>#N/A</v>
      </c>
      <c r="AD170" s="8" t="e">
        <f t="shared" si="29"/>
        <v>#N/A</v>
      </c>
      <c r="AF170" s="27"/>
      <c r="AG170" s="30"/>
      <c r="AH170" s="27"/>
      <c r="AI170" s="27"/>
      <c r="AJ170" s="27"/>
      <c r="AK170" s="28"/>
    </row>
    <row r="171" spans="2:37" ht="18" x14ac:dyDescent="0.35">
      <c r="B171" s="196"/>
      <c r="C171" s="37" t="e">
        <f>VLOOKUP(B171,'1 - Dorsales clubs'!B:C,2,FALSE)</f>
        <v>#N/A</v>
      </c>
      <c r="D171" s="37" t="e">
        <f>VLOOKUP(C171,'1 - Dorsales clubs'!C:D,2,FALSE)</f>
        <v>#N/A</v>
      </c>
      <c r="E171" s="37" t="e">
        <f>VLOOKUP(B171,'1 - Dorsales clubs'!B:F,4,FALSE)</f>
        <v>#N/A</v>
      </c>
      <c r="F171" s="24" t="e">
        <f>VLOOKUP(B171,TºCrono!B:C,2,FALSE)</f>
        <v>#N/A</v>
      </c>
      <c r="G171" s="25"/>
      <c r="H171" s="26" t="e">
        <f t="shared" si="22"/>
        <v>#N/A</v>
      </c>
      <c r="I171" s="27"/>
      <c r="J171" s="27" t="e">
        <f t="shared" si="23"/>
        <v>#N/A</v>
      </c>
      <c r="K171" s="27"/>
      <c r="L171" s="27"/>
      <c r="M171" s="1" t="e">
        <f t="shared" si="24"/>
        <v>#N/A</v>
      </c>
      <c r="N171" s="1" t="e">
        <f t="shared" si="25"/>
        <v>#N/A</v>
      </c>
      <c r="O171" s="7" t="e">
        <f t="shared" si="26"/>
        <v>#N/A</v>
      </c>
      <c r="P171" s="7"/>
      <c r="Q171" s="7" t="e">
        <f>IF(N171&lt;VLOOKUP(E171,'Horario salida'!$C$3:$E$41,3,FALSE),M171-1,M171)</f>
        <v>#N/A</v>
      </c>
      <c r="R171" s="7" t="e">
        <f>IF(N171&lt;VLOOKUP(E171,'Horario salida'!$C$3:$E$41,3,FALSE),N171+60,N171)</f>
        <v>#N/A</v>
      </c>
      <c r="S171" s="7" t="e">
        <f>IF(O171&lt;VLOOKUP(E171,'Horario salida'!$C$3:$F$41,4,FALSE),R171-1,R171)</f>
        <v>#N/A</v>
      </c>
      <c r="T171" s="7" t="e">
        <f>IF(O171&lt;VLOOKUP(E171,'Horario salida'!$C$3:$F$41,4,FALSE),O171+100,O171)</f>
        <v>#N/A</v>
      </c>
      <c r="U171" s="7"/>
      <c r="V171" s="7"/>
      <c r="W171" s="7"/>
      <c r="X171" s="8" t="e">
        <f>Q171-VLOOKUP(E171,'Horario salida'!$C$3:$D$41,2,FALSE)</f>
        <v>#N/A</v>
      </c>
      <c r="Y171" s="8" t="e">
        <f>S171-VLOOKUP(E171,'Horario salida'!$C$3:$E$41,3,FALSE)</f>
        <v>#N/A</v>
      </c>
      <c r="Z171" s="8" t="e">
        <f>T171-VLOOKUP(E171,'Horario salida'!$C$3:$F$41,4,FALSE)</f>
        <v>#N/A</v>
      </c>
      <c r="AB171" s="8" t="e">
        <f t="shared" si="27"/>
        <v>#N/A</v>
      </c>
      <c r="AC171" s="8" t="e">
        <f t="shared" si="28"/>
        <v>#N/A</v>
      </c>
      <c r="AD171" s="8" t="e">
        <f t="shared" si="29"/>
        <v>#N/A</v>
      </c>
      <c r="AF171" s="27"/>
      <c r="AG171" s="30"/>
      <c r="AH171" s="27"/>
      <c r="AI171" s="27"/>
      <c r="AJ171" s="27"/>
      <c r="AK171" s="28"/>
    </row>
    <row r="172" spans="2:37" ht="18" x14ac:dyDescent="0.35">
      <c r="B172" s="196"/>
      <c r="C172" s="37" t="e">
        <f>VLOOKUP(B172,'1 - Dorsales clubs'!B:C,2,FALSE)</f>
        <v>#N/A</v>
      </c>
      <c r="D172" s="37" t="e">
        <f>VLOOKUP(C172,'1 - Dorsales clubs'!C:D,2,FALSE)</f>
        <v>#N/A</v>
      </c>
      <c r="E172" s="37" t="e">
        <f>VLOOKUP(B172,'1 - Dorsales clubs'!B:F,4,FALSE)</f>
        <v>#N/A</v>
      </c>
      <c r="F172" s="24" t="e">
        <f>VLOOKUP(B172,TºCrono!B:C,2,FALSE)</f>
        <v>#N/A</v>
      </c>
      <c r="G172" s="25"/>
      <c r="H172" s="26" t="e">
        <f t="shared" si="22"/>
        <v>#N/A</v>
      </c>
      <c r="I172" s="27"/>
      <c r="J172" s="27" t="e">
        <f t="shared" si="23"/>
        <v>#N/A</v>
      </c>
      <c r="K172" s="27"/>
      <c r="L172" s="27"/>
      <c r="M172" s="1" t="e">
        <f t="shared" si="24"/>
        <v>#N/A</v>
      </c>
      <c r="N172" s="1" t="e">
        <f t="shared" si="25"/>
        <v>#N/A</v>
      </c>
      <c r="O172" s="7" t="e">
        <f t="shared" si="26"/>
        <v>#N/A</v>
      </c>
      <c r="P172" s="7"/>
      <c r="Q172" s="7" t="e">
        <f>IF(N172&lt;VLOOKUP(E172,'Horario salida'!$C$3:$E$41,3,FALSE),M172-1,M172)</f>
        <v>#N/A</v>
      </c>
      <c r="R172" s="7" t="e">
        <f>IF(N172&lt;VLOOKUP(E172,'Horario salida'!$C$3:$E$41,3,FALSE),N172+60,N172)</f>
        <v>#N/A</v>
      </c>
      <c r="S172" s="7" t="e">
        <f>IF(O172&lt;VLOOKUP(E172,'Horario salida'!$C$3:$F$41,4,FALSE),R172-1,R172)</f>
        <v>#N/A</v>
      </c>
      <c r="T172" s="7" t="e">
        <f>IF(O172&lt;VLOOKUP(E172,'Horario salida'!$C$3:$F$41,4,FALSE),O172+100,O172)</f>
        <v>#N/A</v>
      </c>
      <c r="U172" s="7"/>
      <c r="V172" s="7"/>
      <c r="W172" s="7"/>
      <c r="X172" s="8" t="e">
        <f>Q172-VLOOKUP(E172,'Horario salida'!$C$3:$D$41,2,FALSE)</f>
        <v>#N/A</v>
      </c>
      <c r="Y172" s="8" t="e">
        <f>S172-VLOOKUP(E172,'Horario salida'!$C$3:$E$41,3,FALSE)</f>
        <v>#N/A</v>
      </c>
      <c r="Z172" s="8" t="e">
        <f>T172-VLOOKUP(E172,'Horario salida'!$C$3:$F$41,4,FALSE)</f>
        <v>#N/A</v>
      </c>
      <c r="AB172" s="8" t="e">
        <f t="shared" si="27"/>
        <v>#N/A</v>
      </c>
      <c r="AC172" s="8" t="e">
        <f t="shared" si="28"/>
        <v>#N/A</v>
      </c>
      <c r="AD172" s="8" t="e">
        <f t="shared" si="29"/>
        <v>#N/A</v>
      </c>
      <c r="AF172" s="27"/>
      <c r="AG172" s="30"/>
      <c r="AH172" s="27"/>
      <c r="AI172" s="27"/>
      <c r="AJ172" s="27"/>
      <c r="AK172" s="28"/>
    </row>
    <row r="173" spans="2:37" ht="18" x14ac:dyDescent="0.35">
      <c r="B173" s="196"/>
      <c r="C173" s="37" t="e">
        <f>VLOOKUP(B173,'1 - Dorsales clubs'!B:C,2,FALSE)</f>
        <v>#N/A</v>
      </c>
      <c r="D173" s="37" t="e">
        <f>VLOOKUP(C173,'1 - Dorsales clubs'!C:D,2,FALSE)</f>
        <v>#N/A</v>
      </c>
      <c r="E173" s="37" t="e">
        <f>VLOOKUP(B173,'1 - Dorsales clubs'!B:F,4,FALSE)</f>
        <v>#N/A</v>
      </c>
      <c r="F173" s="24" t="e">
        <f>VLOOKUP(B173,TºCrono!B:C,2,FALSE)</f>
        <v>#N/A</v>
      </c>
      <c r="G173" s="25"/>
      <c r="H173" s="26" t="e">
        <f t="shared" si="22"/>
        <v>#N/A</v>
      </c>
      <c r="I173" s="27"/>
      <c r="J173" s="27" t="e">
        <f t="shared" si="23"/>
        <v>#N/A</v>
      </c>
      <c r="K173" s="27"/>
      <c r="L173" s="27"/>
      <c r="M173" s="1" t="e">
        <f t="shared" si="24"/>
        <v>#N/A</v>
      </c>
      <c r="N173" s="1" t="e">
        <f t="shared" si="25"/>
        <v>#N/A</v>
      </c>
      <c r="O173" s="7" t="e">
        <f t="shared" si="26"/>
        <v>#N/A</v>
      </c>
      <c r="P173" s="7"/>
      <c r="Q173" s="7" t="e">
        <f>IF(N173&lt;VLOOKUP(E173,'Horario salida'!$C$3:$E$41,3,FALSE),M173-1,M173)</f>
        <v>#N/A</v>
      </c>
      <c r="R173" s="7" t="e">
        <f>IF(N173&lt;VLOOKUP(E173,'Horario salida'!$C$3:$E$41,3,FALSE),N173+60,N173)</f>
        <v>#N/A</v>
      </c>
      <c r="S173" s="7" t="e">
        <f>IF(O173&lt;VLOOKUP(E173,'Horario salida'!$C$3:$F$41,4,FALSE),R173-1,R173)</f>
        <v>#N/A</v>
      </c>
      <c r="T173" s="7" t="e">
        <f>IF(O173&lt;VLOOKUP(E173,'Horario salida'!$C$3:$F$41,4,FALSE),O173+100,O173)</f>
        <v>#N/A</v>
      </c>
      <c r="U173" s="7"/>
      <c r="V173" s="7"/>
      <c r="W173" s="7"/>
      <c r="X173" s="8" t="e">
        <f>Q173-VLOOKUP(E173,'Horario salida'!$C$3:$D$41,2,FALSE)</f>
        <v>#N/A</v>
      </c>
      <c r="Y173" s="8" t="e">
        <f>S173-VLOOKUP(E173,'Horario salida'!$C$3:$E$41,3,FALSE)</f>
        <v>#N/A</v>
      </c>
      <c r="Z173" s="8" t="e">
        <f>T173-VLOOKUP(E173,'Horario salida'!$C$3:$F$41,4,FALSE)</f>
        <v>#N/A</v>
      </c>
      <c r="AB173" s="8" t="e">
        <f t="shared" si="27"/>
        <v>#N/A</v>
      </c>
      <c r="AC173" s="8" t="e">
        <f t="shared" si="28"/>
        <v>#N/A</v>
      </c>
      <c r="AD173" s="8" t="e">
        <f t="shared" si="29"/>
        <v>#N/A</v>
      </c>
      <c r="AF173" s="27"/>
      <c r="AG173" s="30"/>
      <c r="AH173" s="27"/>
      <c r="AI173" s="27"/>
      <c r="AJ173" s="27"/>
      <c r="AK173" s="28"/>
    </row>
    <row r="174" spans="2:37" ht="18" x14ac:dyDescent="0.35">
      <c r="B174" s="196"/>
      <c r="C174" s="37" t="e">
        <f>VLOOKUP(B174,'1 - Dorsales clubs'!B:C,2,FALSE)</f>
        <v>#N/A</v>
      </c>
      <c r="D174" s="37" t="e">
        <f>VLOOKUP(C174,'1 - Dorsales clubs'!C:D,2,FALSE)</f>
        <v>#N/A</v>
      </c>
      <c r="E174" s="37" t="e">
        <f>VLOOKUP(B174,'1 - Dorsales clubs'!B:F,4,FALSE)</f>
        <v>#N/A</v>
      </c>
      <c r="F174" s="24" t="e">
        <f>VLOOKUP(B174,TºCrono!B:C,2,FALSE)</f>
        <v>#N/A</v>
      </c>
      <c r="G174" s="25"/>
      <c r="H174" s="26" t="e">
        <f t="shared" si="22"/>
        <v>#N/A</v>
      </c>
      <c r="I174" s="27"/>
      <c r="J174" s="27" t="e">
        <f t="shared" si="23"/>
        <v>#N/A</v>
      </c>
      <c r="K174" s="27"/>
      <c r="L174" s="27"/>
      <c r="M174" s="1" t="e">
        <f t="shared" si="24"/>
        <v>#N/A</v>
      </c>
      <c r="N174" s="1" t="e">
        <f t="shared" si="25"/>
        <v>#N/A</v>
      </c>
      <c r="O174" s="7" t="e">
        <f t="shared" si="26"/>
        <v>#N/A</v>
      </c>
      <c r="P174" s="7"/>
      <c r="Q174" s="7" t="e">
        <f>IF(N174&lt;VLOOKUP(E174,'Horario salida'!$C$3:$E$41,3,FALSE),M174-1,M174)</f>
        <v>#N/A</v>
      </c>
      <c r="R174" s="7" t="e">
        <f>IF(N174&lt;VLOOKUP(E174,'Horario salida'!$C$3:$E$41,3,FALSE),N174+60,N174)</f>
        <v>#N/A</v>
      </c>
      <c r="S174" s="7" t="e">
        <f>IF(O174&lt;VLOOKUP(E174,'Horario salida'!$C$3:$F$41,4,FALSE),R174-1,R174)</f>
        <v>#N/A</v>
      </c>
      <c r="T174" s="7" t="e">
        <f>IF(O174&lt;VLOOKUP(E174,'Horario salida'!$C$3:$F$41,4,FALSE),O174+100,O174)</f>
        <v>#N/A</v>
      </c>
      <c r="U174" s="7"/>
      <c r="V174" s="7"/>
      <c r="W174" s="7"/>
      <c r="X174" s="8" t="e">
        <f>Q174-VLOOKUP(E174,'Horario salida'!$C$3:$D$41,2,FALSE)</f>
        <v>#N/A</v>
      </c>
      <c r="Y174" s="8" t="e">
        <f>S174-VLOOKUP(E174,'Horario salida'!$C$3:$E$41,3,FALSE)</f>
        <v>#N/A</v>
      </c>
      <c r="Z174" s="8" t="e">
        <f>T174-VLOOKUP(E174,'Horario salida'!$C$3:$F$41,4,FALSE)</f>
        <v>#N/A</v>
      </c>
      <c r="AB174" s="8" t="e">
        <f t="shared" si="27"/>
        <v>#N/A</v>
      </c>
      <c r="AC174" s="8" t="e">
        <f t="shared" si="28"/>
        <v>#N/A</v>
      </c>
      <c r="AD174" s="8" t="e">
        <f t="shared" si="29"/>
        <v>#N/A</v>
      </c>
      <c r="AF174" s="27"/>
      <c r="AG174" s="30"/>
      <c r="AH174" s="27"/>
      <c r="AI174" s="27"/>
      <c r="AJ174" s="27"/>
      <c r="AK174" s="28"/>
    </row>
    <row r="175" spans="2:37" ht="18" x14ac:dyDescent="0.35">
      <c r="B175" s="196"/>
      <c r="C175" s="37" t="e">
        <f>VLOOKUP(B175,'1 - Dorsales clubs'!B:C,2,FALSE)</f>
        <v>#N/A</v>
      </c>
      <c r="D175" s="37" t="e">
        <f>VLOOKUP(C175,'1 - Dorsales clubs'!C:D,2,FALSE)</f>
        <v>#N/A</v>
      </c>
      <c r="E175" s="37" t="e">
        <f>VLOOKUP(B175,'1 - Dorsales clubs'!B:F,4,FALSE)</f>
        <v>#N/A</v>
      </c>
      <c r="F175" s="24" t="e">
        <f>VLOOKUP(B175,TºCrono!B:C,2,FALSE)</f>
        <v>#N/A</v>
      </c>
      <c r="G175" s="25"/>
      <c r="H175" s="26" t="e">
        <f t="shared" si="22"/>
        <v>#N/A</v>
      </c>
      <c r="I175" s="27"/>
      <c r="J175" s="27" t="e">
        <f t="shared" si="23"/>
        <v>#N/A</v>
      </c>
      <c r="K175" s="27"/>
      <c r="L175" s="27"/>
      <c r="M175" s="1" t="e">
        <f t="shared" si="24"/>
        <v>#N/A</v>
      </c>
      <c r="N175" s="1" t="e">
        <f t="shared" si="25"/>
        <v>#N/A</v>
      </c>
      <c r="O175" s="7" t="e">
        <f t="shared" si="26"/>
        <v>#N/A</v>
      </c>
      <c r="P175" s="7"/>
      <c r="Q175" s="7" t="e">
        <f>IF(N175&lt;VLOOKUP(E175,'Horario salida'!$C$3:$E$41,3,FALSE),M175-1,M175)</f>
        <v>#N/A</v>
      </c>
      <c r="R175" s="7" t="e">
        <f>IF(N175&lt;VLOOKUP(E175,'Horario salida'!$C$3:$E$41,3,FALSE),N175+60,N175)</f>
        <v>#N/A</v>
      </c>
      <c r="S175" s="7" t="e">
        <f>IF(O175&lt;VLOOKUP(E175,'Horario salida'!$C$3:$F$41,4,FALSE),R175-1,R175)</f>
        <v>#N/A</v>
      </c>
      <c r="T175" s="7" t="e">
        <f>IF(O175&lt;VLOOKUP(E175,'Horario salida'!$C$3:$F$41,4,FALSE),O175+100,O175)</f>
        <v>#N/A</v>
      </c>
      <c r="U175" s="7"/>
      <c r="V175" s="7"/>
      <c r="W175" s="7"/>
      <c r="X175" s="8" t="e">
        <f>Q175-VLOOKUP(E175,'Horario salida'!$C$3:$D$41,2,FALSE)</f>
        <v>#N/A</v>
      </c>
      <c r="Y175" s="8" t="e">
        <f>S175-VLOOKUP(E175,'Horario salida'!$C$3:$E$41,3,FALSE)</f>
        <v>#N/A</v>
      </c>
      <c r="Z175" s="8" t="e">
        <f>T175-VLOOKUP(E175,'Horario salida'!$C$3:$F$41,4,FALSE)</f>
        <v>#N/A</v>
      </c>
      <c r="AB175" s="8" t="e">
        <f t="shared" si="27"/>
        <v>#N/A</v>
      </c>
      <c r="AC175" s="8" t="e">
        <f t="shared" si="28"/>
        <v>#N/A</v>
      </c>
      <c r="AD175" s="8" t="e">
        <f t="shared" si="29"/>
        <v>#N/A</v>
      </c>
      <c r="AF175" s="27"/>
      <c r="AG175" s="30"/>
      <c r="AH175" s="27"/>
      <c r="AI175" s="27"/>
      <c r="AJ175" s="27"/>
      <c r="AK175" s="28"/>
    </row>
    <row r="176" spans="2:37" ht="18" x14ac:dyDescent="0.35">
      <c r="B176" s="196"/>
      <c r="C176" s="37" t="e">
        <f>VLOOKUP(B176,'1 - Dorsales clubs'!B:C,2,FALSE)</f>
        <v>#N/A</v>
      </c>
      <c r="D176" s="37" t="e">
        <f>VLOOKUP(C176,'1 - Dorsales clubs'!C:D,2,FALSE)</f>
        <v>#N/A</v>
      </c>
      <c r="E176" s="37" t="e">
        <f>VLOOKUP(B176,'1 - Dorsales clubs'!B:F,4,FALSE)</f>
        <v>#N/A</v>
      </c>
      <c r="F176" s="24" t="e">
        <f>VLOOKUP(B176,TºCrono!B:C,2,FALSE)</f>
        <v>#N/A</v>
      </c>
      <c r="G176" s="25"/>
      <c r="H176" s="26" t="e">
        <f t="shared" si="22"/>
        <v>#N/A</v>
      </c>
      <c r="I176" s="27"/>
      <c r="J176" s="27" t="e">
        <f t="shared" si="23"/>
        <v>#N/A</v>
      </c>
      <c r="K176" s="27"/>
      <c r="L176" s="27"/>
      <c r="M176" s="1" t="e">
        <f t="shared" si="24"/>
        <v>#N/A</v>
      </c>
      <c r="N176" s="1" t="e">
        <f t="shared" si="25"/>
        <v>#N/A</v>
      </c>
      <c r="O176" s="7" t="e">
        <f t="shared" si="26"/>
        <v>#N/A</v>
      </c>
      <c r="P176" s="7"/>
      <c r="Q176" s="7" t="e">
        <f>IF(N176&lt;VLOOKUP(E176,'Horario salida'!$C$3:$E$41,3,FALSE),M176-1,M176)</f>
        <v>#N/A</v>
      </c>
      <c r="R176" s="7" t="e">
        <f>IF(N176&lt;VLOOKUP(E176,'Horario salida'!$C$3:$E$41,3,FALSE),N176+60,N176)</f>
        <v>#N/A</v>
      </c>
      <c r="S176" s="7" t="e">
        <f>IF(O176&lt;VLOOKUP(E176,'Horario salida'!$C$3:$F$41,4,FALSE),R176-1,R176)</f>
        <v>#N/A</v>
      </c>
      <c r="T176" s="7" t="e">
        <f>IF(O176&lt;VLOOKUP(E176,'Horario salida'!$C$3:$F$41,4,FALSE),O176+100,O176)</f>
        <v>#N/A</v>
      </c>
      <c r="U176" s="7"/>
      <c r="V176" s="7"/>
      <c r="W176" s="7"/>
      <c r="X176" s="8" t="e">
        <f>Q176-VLOOKUP(E176,'Horario salida'!$C$3:$D$41,2,FALSE)</f>
        <v>#N/A</v>
      </c>
      <c r="Y176" s="8" t="e">
        <f>S176-VLOOKUP(E176,'Horario salida'!$C$3:$E$41,3,FALSE)</f>
        <v>#N/A</v>
      </c>
      <c r="Z176" s="8" t="e">
        <f>T176-VLOOKUP(E176,'Horario salida'!$C$3:$F$41,4,FALSE)</f>
        <v>#N/A</v>
      </c>
      <c r="AB176" s="8" t="e">
        <f t="shared" si="27"/>
        <v>#N/A</v>
      </c>
      <c r="AC176" s="8" t="e">
        <f t="shared" si="28"/>
        <v>#N/A</v>
      </c>
      <c r="AD176" s="8" t="e">
        <f t="shared" si="29"/>
        <v>#N/A</v>
      </c>
      <c r="AF176" s="27"/>
      <c r="AG176" s="30"/>
      <c r="AH176" s="27"/>
      <c r="AI176" s="27"/>
      <c r="AJ176" s="27"/>
      <c r="AK176" s="28"/>
    </row>
    <row r="177" spans="2:37" ht="18" x14ac:dyDescent="0.35">
      <c r="B177" s="196"/>
      <c r="C177" s="37" t="e">
        <f>VLOOKUP(B177,'1 - Dorsales clubs'!B:C,2,FALSE)</f>
        <v>#N/A</v>
      </c>
      <c r="D177" s="37" t="e">
        <f>VLOOKUP(C177,'1 - Dorsales clubs'!C:D,2,FALSE)</f>
        <v>#N/A</v>
      </c>
      <c r="E177" s="37" t="e">
        <f>VLOOKUP(B177,'1 - Dorsales clubs'!B:F,4,FALSE)</f>
        <v>#N/A</v>
      </c>
      <c r="F177" s="24" t="e">
        <f>VLOOKUP(B177,TºCrono!B:C,2,FALSE)</f>
        <v>#N/A</v>
      </c>
      <c r="G177" s="25"/>
      <c r="H177" s="26" t="e">
        <f t="shared" si="22"/>
        <v>#N/A</v>
      </c>
      <c r="I177" s="27"/>
      <c r="J177" s="27" t="e">
        <f t="shared" si="23"/>
        <v>#N/A</v>
      </c>
      <c r="K177" s="27"/>
      <c r="L177" s="27"/>
      <c r="M177" s="1" t="e">
        <f t="shared" si="24"/>
        <v>#N/A</v>
      </c>
      <c r="N177" s="1" t="e">
        <f t="shared" si="25"/>
        <v>#N/A</v>
      </c>
      <c r="O177" s="7" t="e">
        <f t="shared" si="26"/>
        <v>#N/A</v>
      </c>
      <c r="P177" s="7"/>
      <c r="Q177" s="7" t="e">
        <f>IF(N177&lt;VLOOKUP(E177,'Horario salida'!$C$3:$E$41,3,FALSE),M177-1,M177)</f>
        <v>#N/A</v>
      </c>
      <c r="R177" s="7" t="e">
        <f>IF(N177&lt;VLOOKUP(E177,'Horario salida'!$C$3:$E$41,3,FALSE),N177+60,N177)</f>
        <v>#N/A</v>
      </c>
      <c r="S177" s="7" t="e">
        <f>IF(O177&lt;VLOOKUP(E177,'Horario salida'!$C$3:$F$41,4,FALSE),R177-1,R177)</f>
        <v>#N/A</v>
      </c>
      <c r="T177" s="7" t="e">
        <f>IF(O177&lt;VLOOKUP(E177,'Horario salida'!$C$3:$F$41,4,FALSE),O177+100,O177)</f>
        <v>#N/A</v>
      </c>
      <c r="U177" s="7"/>
      <c r="V177" s="7"/>
      <c r="W177" s="7"/>
      <c r="X177" s="8" t="e">
        <f>Q177-VLOOKUP(E177,'Horario salida'!$C$3:$D$41,2,FALSE)</f>
        <v>#N/A</v>
      </c>
      <c r="Y177" s="8" t="e">
        <f>S177-VLOOKUP(E177,'Horario salida'!$C$3:$E$41,3,FALSE)</f>
        <v>#N/A</v>
      </c>
      <c r="Z177" s="8" t="e">
        <f>T177-VLOOKUP(E177,'Horario salida'!$C$3:$F$41,4,FALSE)</f>
        <v>#N/A</v>
      </c>
      <c r="AB177" s="8" t="e">
        <f t="shared" si="27"/>
        <v>#N/A</v>
      </c>
      <c r="AC177" s="8" t="e">
        <f t="shared" si="28"/>
        <v>#N/A</v>
      </c>
      <c r="AD177" s="8" t="e">
        <f t="shared" si="29"/>
        <v>#N/A</v>
      </c>
      <c r="AF177" s="27"/>
      <c r="AG177" s="30"/>
      <c r="AH177" s="27"/>
      <c r="AI177" s="27"/>
      <c r="AJ177" s="27"/>
      <c r="AK177" s="28"/>
    </row>
    <row r="178" spans="2:37" ht="18" x14ac:dyDescent="0.35">
      <c r="B178" s="196"/>
      <c r="C178" s="37" t="e">
        <f>VLOOKUP(B178,'1 - Dorsales clubs'!B:C,2,FALSE)</f>
        <v>#N/A</v>
      </c>
      <c r="D178" s="37" t="e">
        <f>VLOOKUP(C178,'1 - Dorsales clubs'!C:D,2,FALSE)</f>
        <v>#N/A</v>
      </c>
      <c r="E178" s="37" t="e">
        <f>VLOOKUP(B178,'1 - Dorsales clubs'!B:F,4,FALSE)</f>
        <v>#N/A</v>
      </c>
      <c r="F178" s="24" t="e">
        <f>VLOOKUP(B178,TºCrono!B:C,2,FALSE)</f>
        <v>#N/A</v>
      </c>
      <c r="G178" s="25"/>
      <c r="H178" s="26" t="e">
        <f t="shared" si="22"/>
        <v>#N/A</v>
      </c>
      <c r="I178" s="27"/>
      <c r="J178" s="27" t="e">
        <f t="shared" si="23"/>
        <v>#N/A</v>
      </c>
      <c r="K178" s="27"/>
      <c r="L178" s="27"/>
      <c r="M178" s="1" t="e">
        <f t="shared" si="24"/>
        <v>#N/A</v>
      </c>
      <c r="N178" s="1" t="e">
        <f t="shared" si="25"/>
        <v>#N/A</v>
      </c>
      <c r="O178" s="7" t="e">
        <f t="shared" si="26"/>
        <v>#N/A</v>
      </c>
      <c r="P178" s="7"/>
      <c r="Q178" s="7" t="e">
        <f>IF(N178&lt;VLOOKUP(E178,'Horario salida'!$C$3:$E$41,3,FALSE),M178-1,M178)</f>
        <v>#N/A</v>
      </c>
      <c r="R178" s="7" t="e">
        <f>IF(N178&lt;VLOOKUP(E178,'Horario salida'!$C$3:$E$41,3,FALSE),N178+60,N178)</f>
        <v>#N/A</v>
      </c>
      <c r="S178" s="7" t="e">
        <f>IF(O178&lt;VLOOKUP(E178,'Horario salida'!$C$3:$F$41,4,FALSE),R178-1,R178)</f>
        <v>#N/A</v>
      </c>
      <c r="T178" s="7" t="e">
        <f>IF(O178&lt;VLOOKUP(E178,'Horario salida'!$C$3:$F$41,4,FALSE),O178+100,O178)</f>
        <v>#N/A</v>
      </c>
      <c r="U178" s="7"/>
      <c r="V178" s="7"/>
      <c r="W178" s="7"/>
      <c r="X178" s="8" t="e">
        <f>Q178-VLOOKUP(E178,'Horario salida'!$C$3:$D$41,2,FALSE)</f>
        <v>#N/A</v>
      </c>
      <c r="Y178" s="8" t="e">
        <f>S178-VLOOKUP(E178,'Horario salida'!$C$3:$E$41,3,FALSE)</f>
        <v>#N/A</v>
      </c>
      <c r="Z178" s="8" t="e">
        <f>T178-VLOOKUP(E178,'Horario salida'!$C$3:$F$41,4,FALSE)</f>
        <v>#N/A</v>
      </c>
      <c r="AB178" s="8" t="e">
        <f t="shared" si="27"/>
        <v>#N/A</v>
      </c>
      <c r="AC178" s="8" t="e">
        <f t="shared" si="28"/>
        <v>#N/A</v>
      </c>
      <c r="AD178" s="8" t="e">
        <f t="shared" si="29"/>
        <v>#N/A</v>
      </c>
      <c r="AF178" s="27"/>
      <c r="AG178" s="30"/>
      <c r="AH178" s="27"/>
      <c r="AI178" s="27"/>
      <c r="AJ178" s="27"/>
      <c r="AK178" s="28"/>
    </row>
    <row r="179" spans="2:37" ht="18" x14ac:dyDescent="0.35">
      <c r="B179" s="196"/>
      <c r="C179" s="37" t="e">
        <f>VLOOKUP(B179,'1 - Dorsales clubs'!B:C,2,FALSE)</f>
        <v>#N/A</v>
      </c>
      <c r="D179" s="37" t="e">
        <f>VLOOKUP(C179,'1 - Dorsales clubs'!C:D,2,FALSE)</f>
        <v>#N/A</v>
      </c>
      <c r="E179" s="37" t="e">
        <f>VLOOKUP(B179,'1 - Dorsales clubs'!B:F,4,FALSE)</f>
        <v>#N/A</v>
      </c>
      <c r="F179" s="24" t="e">
        <f>VLOOKUP(B179,TºCrono!B:C,2,FALSE)</f>
        <v>#N/A</v>
      </c>
      <c r="G179" s="25"/>
      <c r="H179" s="26" t="e">
        <f t="shared" si="22"/>
        <v>#N/A</v>
      </c>
      <c r="I179" s="27"/>
      <c r="J179" s="27" t="e">
        <f t="shared" si="23"/>
        <v>#N/A</v>
      </c>
      <c r="K179" s="27"/>
      <c r="L179" s="27"/>
      <c r="M179" s="1" t="e">
        <f t="shared" si="24"/>
        <v>#N/A</v>
      </c>
      <c r="N179" s="1" t="e">
        <f t="shared" si="25"/>
        <v>#N/A</v>
      </c>
      <c r="O179" s="7" t="e">
        <f t="shared" si="26"/>
        <v>#N/A</v>
      </c>
      <c r="P179" s="7"/>
      <c r="Q179" s="7" t="e">
        <f>IF(N179&lt;VLOOKUP(E179,'Horario salida'!$C$3:$E$41,3,FALSE),M179-1,M179)</f>
        <v>#N/A</v>
      </c>
      <c r="R179" s="7" t="e">
        <f>IF(N179&lt;VLOOKUP(E179,'Horario salida'!$C$3:$E$41,3,FALSE),N179+60,N179)</f>
        <v>#N/A</v>
      </c>
      <c r="S179" s="7" t="e">
        <f>IF(O179&lt;VLOOKUP(E179,'Horario salida'!$C$3:$F$41,4,FALSE),R179-1,R179)</f>
        <v>#N/A</v>
      </c>
      <c r="T179" s="7" t="e">
        <f>IF(O179&lt;VLOOKUP(E179,'Horario salida'!$C$3:$F$41,4,FALSE),O179+100,O179)</f>
        <v>#N/A</v>
      </c>
      <c r="U179" s="7"/>
      <c r="V179" s="7"/>
      <c r="W179" s="7"/>
      <c r="X179" s="8" t="e">
        <f>Q179-VLOOKUP(E179,'Horario salida'!$C$3:$D$41,2,FALSE)</f>
        <v>#N/A</v>
      </c>
      <c r="Y179" s="8" t="e">
        <f>S179-VLOOKUP(E179,'Horario salida'!$C$3:$E$41,3,FALSE)</f>
        <v>#N/A</v>
      </c>
      <c r="Z179" s="8" t="e">
        <f>T179-VLOOKUP(E179,'Horario salida'!$C$3:$F$41,4,FALSE)</f>
        <v>#N/A</v>
      </c>
      <c r="AB179" s="8" t="e">
        <f t="shared" si="27"/>
        <v>#N/A</v>
      </c>
      <c r="AC179" s="8" t="e">
        <f t="shared" si="28"/>
        <v>#N/A</v>
      </c>
      <c r="AD179" s="8" t="e">
        <f t="shared" si="29"/>
        <v>#N/A</v>
      </c>
      <c r="AF179" s="27"/>
      <c r="AG179" s="30"/>
      <c r="AH179" s="27"/>
      <c r="AI179" s="27"/>
      <c r="AJ179" s="27"/>
      <c r="AK179" s="28"/>
    </row>
    <row r="180" spans="2:37" ht="18" x14ac:dyDescent="0.35">
      <c r="B180" s="196"/>
      <c r="C180" s="37" t="e">
        <f>VLOOKUP(B180,'1 - Dorsales clubs'!B:C,2,FALSE)</f>
        <v>#N/A</v>
      </c>
      <c r="D180" s="37" t="e">
        <f>VLOOKUP(C180,'1 - Dorsales clubs'!C:D,2,FALSE)</f>
        <v>#N/A</v>
      </c>
      <c r="E180" s="37" t="e">
        <f>VLOOKUP(B180,'1 - Dorsales clubs'!B:F,4,FALSE)</f>
        <v>#N/A</v>
      </c>
      <c r="F180" s="24" t="e">
        <f>VLOOKUP(B180,TºCrono!B:C,2,FALSE)</f>
        <v>#N/A</v>
      </c>
      <c r="G180" s="25"/>
      <c r="H180" s="26" t="e">
        <f t="shared" si="22"/>
        <v>#N/A</v>
      </c>
      <c r="I180" s="27"/>
      <c r="J180" s="27" t="e">
        <f t="shared" si="23"/>
        <v>#N/A</v>
      </c>
      <c r="K180" s="27"/>
      <c r="L180" s="27"/>
      <c r="M180" s="1" t="e">
        <f t="shared" si="24"/>
        <v>#N/A</v>
      </c>
      <c r="N180" s="1" t="e">
        <f t="shared" si="25"/>
        <v>#N/A</v>
      </c>
      <c r="O180" s="7" t="e">
        <f t="shared" si="26"/>
        <v>#N/A</v>
      </c>
      <c r="P180" s="7"/>
      <c r="Q180" s="7" t="e">
        <f>IF(N180&lt;VLOOKUP(E180,'Horario salida'!$C$3:$E$41,3,FALSE),M180-1,M180)</f>
        <v>#N/A</v>
      </c>
      <c r="R180" s="7" t="e">
        <f>IF(N180&lt;VLOOKUP(E180,'Horario salida'!$C$3:$E$41,3,FALSE),N180+60,N180)</f>
        <v>#N/A</v>
      </c>
      <c r="S180" s="7" t="e">
        <f>IF(O180&lt;VLOOKUP(E180,'Horario salida'!$C$3:$F$41,4,FALSE),R180-1,R180)</f>
        <v>#N/A</v>
      </c>
      <c r="T180" s="7" t="e">
        <f>IF(O180&lt;VLOOKUP(E180,'Horario salida'!$C$3:$F$41,4,FALSE),O180+100,O180)</f>
        <v>#N/A</v>
      </c>
      <c r="U180" s="7"/>
      <c r="V180" s="7"/>
      <c r="W180" s="7"/>
      <c r="X180" s="8" t="e">
        <f>Q180-VLOOKUP(E180,'Horario salida'!$C$3:$D$41,2,FALSE)</f>
        <v>#N/A</v>
      </c>
      <c r="Y180" s="8" t="e">
        <f>S180-VLOOKUP(E180,'Horario salida'!$C$3:$E$41,3,FALSE)</f>
        <v>#N/A</v>
      </c>
      <c r="Z180" s="8" t="e">
        <f>T180-VLOOKUP(E180,'Horario salida'!$C$3:$F$41,4,FALSE)</f>
        <v>#N/A</v>
      </c>
      <c r="AB180" s="8" t="e">
        <f t="shared" si="27"/>
        <v>#N/A</v>
      </c>
      <c r="AC180" s="8" t="e">
        <f t="shared" si="28"/>
        <v>#N/A</v>
      </c>
      <c r="AD180" s="8" t="e">
        <f t="shared" si="29"/>
        <v>#N/A</v>
      </c>
      <c r="AF180" s="27"/>
      <c r="AG180" s="30"/>
      <c r="AH180" s="27"/>
      <c r="AI180" s="27"/>
      <c r="AJ180" s="27"/>
      <c r="AK180" s="28"/>
    </row>
    <row r="181" spans="2:37" ht="18" x14ac:dyDescent="0.35">
      <c r="B181" s="196"/>
      <c r="C181" s="37" t="e">
        <f>VLOOKUP(B181,'1 - Dorsales clubs'!B:C,2,FALSE)</f>
        <v>#N/A</v>
      </c>
      <c r="D181" s="37" t="e">
        <f>VLOOKUP(C181,'1 - Dorsales clubs'!C:D,2,FALSE)</f>
        <v>#N/A</v>
      </c>
      <c r="E181" s="37" t="e">
        <f>VLOOKUP(B181,'1 - Dorsales clubs'!B:F,4,FALSE)</f>
        <v>#N/A</v>
      </c>
      <c r="F181" s="24" t="e">
        <f>VLOOKUP(B181,TºCrono!B:C,2,FALSE)</f>
        <v>#N/A</v>
      </c>
      <c r="G181" s="25"/>
      <c r="H181" s="26" t="e">
        <f t="shared" si="22"/>
        <v>#N/A</v>
      </c>
      <c r="I181" s="27"/>
      <c r="J181" s="27" t="e">
        <f t="shared" si="23"/>
        <v>#N/A</v>
      </c>
      <c r="K181" s="27"/>
      <c r="L181" s="27"/>
      <c r="M181" s="1" t="e">
        <f t="shared" si="24"/>
        <v>#N/A</v>
      </c>
      <c r="N181" s="1" t="e">
        <f t="shared" si="25"/>
        <v>#N/A</v>
      </c>
      <c r="O181" s="7" t="e">
        <f t="shared" si="26"/>
        <v>#N/A</v>
      </c>
      <c r="P181" s="7"/>
      <c r="Q181" s="7" t="e">
        <f>IF(N181&lt;VLOOKUP(E181,'Horario salida'!$C$3:$E$41,3,FALSE),M181-1,M181)</f>
        <v>#N/A</v>
      </c>
      <c r="R181" s="7" t="e">
        <f>IF(N181&lt;VLOOKUP(E181,'Horario salida'!$C$3:$E$41,3,FALSE),N181+60,N181)</f>
        <v>#N/A</v>
      </c>
      <c r="S181" s="7" t="e">
        <f>IF(O181&lt;VLOOKUP(E181,'Horario salida'!$C$3:$F$41,4,FALSE),R181-1,R181)</f>
        <v>#N/A</v>
      </c>
      <c r="T181" s="7" t="e">
        <f>IF(O181&lt;VLOOKUP(E181,'Horario salida'!$C$3:$F$41,4,FALSE),O181+100,O181)</f>
        <v>#N/A</v>
      </c>
      <c r="U181" s="7"/>
      <c r="V181" s="7"/>
      <c r="W181" s="7"/>
      <c r="X181" s="8" t="e">
        <f>Q181-VLOOKUP(E181,'Horario salida'!$C$3:$D$41,2,FALSE)</f>
        <v>#N/A</v>
      </c>
      <c r="Y181" s="8" t="e">
        <f>S181-VLOOKUP(E181,'Horario salida'!$C$3:$E$41,3,FALSE)</f>
        <v>#N/A</v>
      </c>
      <c r="Z181" s="8" t="e">
        <f>T181-VLOOKUP(E181,'Horario salida'!$C$3:$F$41,4,FALSE)</f>
        <v>#N/A</v>
      </c>
      <c r="AB181" s="8" t="e">
        <f t="shared" si="27"/>
        <v>#N/A</v>
      </c>
      <c r="AC181" s="8" t="e">
        <f t="shared" si="28"/>
        <v>#N/A</v>
      </c>
      <c r="AD181" s="8" t="e">
        <f t="shared" si="29"/>
        <v>#N/A</v>
      </c>
      <c r="AF181" s="27"/>
      <c r="AG181" s="30"/>
      <c r="AH181" s="27"/>
      <c r="AI181" s="27"/>
      <c r="AJ181" s="27"/>
      <c r="AK181" s="28"/>
    </row>
    <row r="182" spans="2:37" ht="18" x14ac:dyDescent="0.35">
      <c r="B182" s="196"/>
      <c r="C182" s="37" t="e">
        <f>VLOOKUP(B182,'1 - Dorsales clubs'!B:C,2,FALSE)</f>
        <v>#N/A</v>
      </c>
      <c r="D182" s="37" t="e">
        <f>VLOOKUP(C182,'1 - Dorsales clubs'!C:D,2,FALSE)</f>
        <v>#N/A</v>
      </c>
      <c r="E182" s="37" t="e">
        <f>VLOOKUP(B182,'1 - Dorsales clubs'!B:F,4,FALSE)</f>
        <v>#N/A</v>
      </c>
      <c r="F182" s="24" t="e">
        <f>VLOOKUP(B182,TºCrono!B:C,2,FALSE)</f>
        <v>#N/A</v>
      </c>
      <c r="G182" s="25"/>
      <c r="H182" s="26" t="e">
        <f t="shared" si="22"/>
        <v>#N/A</v>
      </c>
      <c r="I182" s="27"/>
      <c r="J182" s="27" t="e">
        <f t="shared" si="23"/>
        <v>#N/A</v>
      </c>
      <c r="K182" s="27"/>
      <c r="L182" s="27"/>
      <c r="M182" s="1" t="e">
        <f t="shared" si="24"/>
        <v>#N/A</v>
      </c>
      <c r="N182" s="1" t="e">
        <f t="shared" si="25"/>
        <v>#N/A</v>
      </c>
      <c r="O182" s="7" t="e">
        <f t="shared" si="26"/>
        <v>#N/A</v>
      </c>
      <c r="P182" s="7"/>
      <c r="Q182" s="7" t="e">
        <f>IF(N182&lt;VLOOKUP(E182,'Horario salida'!$C$3:$E$41,3,FALSE),M182-1,M182)</f>
        <v>#N/A</v>
      </c>
      <c r="R182" s="7" t="e">
        <f>IF(N182&lt;VLOOKUP(E182,'Horario salida'!$C$3:$E$41,3,FALSE),N182+60,N182)</f>
        <v>#N/A</v>
      </c>
      <c r="S182" s="7" t="e">
        <f>IF(O182&lt;VLOOKUP(E182,'Horario salida'!$C$3:$F$41,4,FALSE),R182-1,R182)</f>
        <v>#N/A</v>
      </c>
      <c r="T182" s="7" t="e">
        <f>IF(O182&lt;VLOOKUP(E182,'Horario salida'!$C$3:$F$41,4,FALSE),O182+100,O182)</f>
        <v>#N/A</v>
      </c>
      <c r="U182" s="7"/>
      <c r="V182" s="7"/>
      <c r="W182" s="7"/>
      <c r="X182" s="8" t="e">
        <f>Q182-VLOOKUP(E182,'Horario salida'!$C$3:$D$41,2,FALSE)</f>
        <v>#N/A</v>
      </c>
      <c r="Y182" s="8" t="e">
        <f>S182-VLOOKUP(E182,'Horario salida'!$C$3:$E$41,3,FALSE)</f>
        <v>#N/A</v>
      </c>
      <c r="Z182" s="8" t="e">
        <f>T182-VLOOKUP(E182,'Horario salida'!$C$3:$F$41,4,FALSE)</f>
        <v>#N/A</v>
      </c>
      <c r="AB182" s="8" t="e">
        <f t="shared" si="27"/>
        <v>#N/A</v>
      </c>
      <c r="AC182" s="8" t="e">
        <f t="shared" si="28"/>
        <v>#N/A</v>
      </c>
      <c r="AD182" s="8" t="e">
        <f t="shared" si="29"/>
        <v>#N/A</v>
      </c>
      <c r="AF182" s="27"/>
      <c r="AG182" s="30"/>
      <c r="AH182" s="27"/>
      <c r="AI182" s="27"/>
      <c r="AJ182" s="27"/>
      <c r="AK182" s="28"/>
    </row>
    <row r="183" spans="2:37" ht="18" x14ac:dyDescent="0.35">
      <c r="B183" s="196"/>
      <c r="C183" s="37" t="e">
        <f>VLOOKUP(B183,'1 - Dorsales clubs'!B:C,2,FALSE)</f>
        <v>#N/A</v>
      </c>
      <c r="D183" s="37" t="e">
        <f>VLOOKUP(C183,'1 - Dorsales clubs'!C:D,2,FALSE)</f>
        <v>#N/A</v>
      </c>
      <c r="E183" s="37" t="e">
        <f>VLOOKUP(B183,'1 - Dorsales clubs'!B:F,4,FALSE)</f>
        <v>#N/A</v>
      </c>
      <c r="F183" s="24" t="e">
        <f>VLOOKUP(B183,TºCrono!B:C,2,FALSE)</f>
        <v>#N/A</v>
      </c>
      <c r="G183" s="25"/>
      <c r="H183" s="26" t="e">
        <f t="shared" si="22"/>
        <v>#N/A</v>
      </c>
      <c r="I183" s="27"/>
      <c r="J183" s="27" t="e">
        <f t="shared" si="23"/>
        <v>#N/A</v>
      </c>
      <c r="K183" s="27"/>
      <c r="L183" s="27"/>
      <c r="M183" s="1" t="e">
        <f t="shared" si="24"/>
        <v>#N/A</v>
      </c>
      <c r="N183" s="1" t="e">
        <f t="shared" si="25"/>
        <v>#N/A</v>
      </c>
      <c r="O183" s="7" t="e">
        <f t="shared" si="26"/>
        <v>#N/A</v>
      </c>
      <c r="P183" s="7"/>
      <c r="Q183" s="7" t="e">
        <f>IF(N183&lt;VLOOKUP(E183,'Horario salida'!$C$3:$E$41,3,FALSE),M183-1,M183)</f>
        <v>#N/A</v>
      </c>
      <c r="R183" s="7" t="e">
        <f>IF(N183&lt;VLOOKUP(E183,'Horario salida'!$C$3:$E$41,3,FALSE),N183+60,N183)</f>
        <v>#N/A</v>
      </c>
      <c r="S183" s="7" t="e">
        <f>IF(O183&lt;VLOOKUP(E183,'Horario salida'!$C$3:$F$41,4,FALSE),R183-1,R183)</f>
        <v>#N/A</v>
      </c>
      <c r="T183" s="7" t="e">
        <f>IF(O183&lt;VLOOKUP(E183,'Horario salida'!$C$3:$F$41,4,FALSE),O183+100,O183)</f>
        <v>#N/A</v>
      </c>
      <c r="U183" s="7"/>
      <c r="V183" s="7"/>
      <c r="W183" s="7"/>
      <c r="X183" s="8" t="e">
        <f>Q183-VLOOKUP(E183,'Horario salida'!$C$3:$D$41,2,FALSE)</f>
        <v>#N/A</v>
      </c>
      <c r="Y183" s="8" t="e">
        <f>S183-VLOOKUP(E183,'Horario salida'!$C$3:$E$41,3,FALSE)</f>
        <v>#N/A</v>
      </c>
      <c r="Z183" s="8" t="e">
        <f>T183-VLOOKUP(E183,'Horario salida'!$C$3:$F$41,4,FALSE)</f>
        <v>#N/A</v>
      </c>
      <c r="AB183" s="8" t="e">
        <f t="shared" si="27"/>
        <v>#N/A</v>
      </c>
      <c r="AC183" s="8" t="e">
        <f t="shared" si="28"/>
        <v>#N/A</v>
      </c>
      <c r="AD183" s="8" t="e">
        <f t="shared" si="29"/>
        <v>#N/A</v>
      </c>
      <c r="AF183" s="27"/>
      <c r="AG183" s="30"/>
      <c r="AH183" s="27"/>
      <c r="AI183" s="27"/>
      <c r="AJ183" s="27"/>
      <c r="AK183" s="28"/>
    </row>
    <row r="184" spans="2:37" ht="18" x14ac:dyDescent="0.35">
      <c r="B184" s="196"/>
      <c r="C184" s="37" t="e">
        <f>VLOOKUP(B184,'1 - Dorsales clubs'!B:C,2,FALSE)</f>
        <v>#N/A</v>
      </c>
      <c r="D184" s="37" t="e">
        <f>VLOOKUP(C184,'1 - Dorsales clubs'!C:D,2,FALSE)</f>
        <v>#N/A</v>
      </c>
      <c r="E184" s="37" t="e">
        <f>VLOOKUP(B184,'1 - Dorsales clubs'!B:F,4,FALSE)</f>
        <v>#N/A</v>
      </c>
      <c r="F184" s="24" t="e">
        <f>VLOOKUP(B184,TºCrono!B:C,2,FALSE)</f>
        <v>#N/A</v>
      </c>
      <c r="G184" s="25"/>
      <c r="H184" s="26" t="e">
        <f t="shared" si="22"/>
        <v>#N/A</v>
      </c>
      <c r="I184" s="27"/>
      <c r="J184" s="27" t="e">
        <f t="shared" si="23"/>
        <v>#N/A</v>
      </c>
      <c r="K184" s="27"/>
      <c r="L184" s="27"/>
      <c r="M184" s="1" t="e">
        <f t="shared" si="24"/>
        <v>#N/A</v>
      </c>
      <c r="N184" s="1" t="e">
        <f t="shared" si="25"/>
        <v>#N/A</v>
      </c>
      <c r="O184" s="7" t="e">
        <f t="shared" si="26"/>
        <v>#N/A</v>
      </c>
      <c r="P184" s="7"/>
      <c r="Q184" s="7" t="e">
        <f>IF(N184&lt;VLOOKUP(E184,'Horario salida'!$C$3:$E$41,3,FALSE),M184-1,M184)</f>
        <v>#N/A</v>
      </c>
      <c r="R184" s="7" t="e">
        <f>IF(N184&lt;VLOOKUP(E184,'Horario salida'!$C$3:$E$41,3,FALSE),N184+60,N184)</f>
        <v>#N/A</v>
      </c>
      <c r="S184" s="7" t="e">
        <f>IF(O184&lt;VLOOKUP(E184,'Horario salida'!$C$3:$F$41,4,FALSE),R184-1,R184)</f>
        <v>#N/A</v>
      </c>
      <c r="T184" s="7" t="e">
        <f>IF(O184&lt;VLOOKUP(E184,'Horario salida'!$C$3:$F$41,4,FALSE),O184+100,O184)</f>
        <v>#N/A</v>
      </c>
      <c r="U184" s="7"/>
      <c r="V184" s="7"/>
      <c r="W184" s="7"/>
      <c r="X184" s="8" t="e">
        <f>Q184-VLOOKUP(E184,'Horario salida'!$C$3:$D$41,2,FALSE)</f>
        <v>#N/A</v>
      </c>
      <c r="Y184" s="8" t="e">
        <f>S184-VLOOKUP(E184,'Horario salida'!$C$3:$E$41,3,FALSE)</f>
        <v>#N/A</v>
      </c>
      <c r="Z184" s="8" t="e">
        <f>T184-VLOOKUP(E184,'Horario salida'!$C$3:$F$41,4,FALSE)</f>
        <v>#N/A</v>
      </c>
      <c r="AB184" s="8" t="e">
        <f t="shared" si="27"/>
        <v>#N/A</v>
      </c>
      <c r="AC184" s="8" t="e">
        <f t="shared" si="28"/>
        <v>#N/A</v>
      </c>
      <c r="AD184" s="8" t="e">
        <f t="shared" si="29"/>
        <v>#N/A</v>
      </c>
      <c r="AF184" s="27"/>
      <c r="AG184" s="30"/>
      <c r="AH184" s="27"/>
      <c r="AI184" s="27"/>
      <c r="AJ184" s="27"/>
      <c r="AK184" s="28"/>
    </row>
    <row r="185" spans="2:37" ht="18" x14ac:dyDescent="0.35">
      <c r="B185" s="196"/>
      <c r="C185" s="37" t="e">
        <f>VLOOKUP(B185,'1 - Dorsales clubs'!B:C,2,FALSE)</f>
        <v>#N/A</v>
      </c>
      <c r="D185" s="37" t="e">
        <f>VLOOKUP(C185,'1 - Dorsales clubs'!C:D,2,FALSE)</f>
        <v>#N/A</v>
      </c>
      <c r="E185" s="37" t="e">
        <f>VLOOKUP(B185,'1 - Dorsales clubs'!B:F,4,FALSE)</f>
        <v>#N/A</v>
      </c>
      <c r="F185" s="24" t="e">
        <f>VLOOKUP(B185,TºCrono!B:C,2,FALSE)</f>
        <v>#N/A</v>
      </c>
      <c r="G185" s="25"/>
      <c r="H185" s="26" t="e">
        <f t="shared" si="22"/>
        <v>#N/A</v>
      </c>
      <c r="I185" s="27"/>
      <c r="J185" s="27" t="e">
        <f t="shared" si="23"/>
        <v>#N/A</v>
      </c>
      <c r="K185" s="27"/>
      <c r="L185" s="27"/>
      <c r="M185" s="1" t="e">
        <f t="shared" si="24"/>
        <v>#N/A</v>
      </c>
      <c r="N185" s="1" t="e">
        <f t="shared" si="25"/>
        <v>#N/A</v>
      </c>
      <c r="O185" s="7" t="e">
        <f t="shared" si="26"/>
        <v>#N/A</v>
      </c>
      <c r="P185" s="7"/>
      <c r="Q185" s="7" t="e">
        <f>IF(N185&lt;VLOOKUP(E185,'Horario salida'!$C$3:$E$41,3,FALSE),M185-1,M185)</f>
        <v>#N/A</v>
      </c>
      <c r="R185" s="7" t="e">
        <f>IF(N185&lt;VLOOKUP(E185,'Horario salida'!$C$3:$E$41,3,FALSE),N185+60,N185)</f>
        <v>#N/A</v>
      </c>
      <c r="S185" s="7" t="e">
        <f>IF(O185&lt;VLOOKUP(E185,'Horario salida'!$C$3:$F$41,4,FALSE),R185-1,R185)</f>
        <v>#N/A</v>
      </c>
      <c r="T185" s="7" t="e">
        <f>IF(O185&lt;VLOOKUP(E185,'Horario salida'!$C$3:$F$41,4,FALSE),O185+100,O185)</f>
        <v>#N/A</v>
      </c>
      <c r="U185" s="7"/>
      <c r="V185" s="7"/>
      <c r="W185" s="7"/>
      <c r="X185" s="8" t="e">
        <f>Q185-VLOOKUP(E185,'Horario salida'!$C$3:$D$41,2,FALSE)</f>
        <v>#N/A</v>
      </c>
      <c r="Y185" s="8" t="e">
        <f>S185-VLOOKUP(E185,'Horario salida'!$C$3:$E$41,3,FALSE)</f>
        <v>#N/A</v>
      </c>
      <c r="Z185" s="8" t="e">
        <f>T185-VLOOKUP(E185,'Horario salida'!$C$3:$F$41,4,FALSE)</f>
        <v>#N/A</v>
      </c>
      <c r="AB185" s="8" t="e">
        <f t="shared" si="27"/>
        <v>#N/A</v>
      </c>
      <c r="AC185" s="8" t="e">
        <f t="shared" si="28"/>
        <v>#N/A</v>
      </c>
      <c r="AD185" s="8" t="e">
        <f t="shared" si="29"/>
        <v>#N/A</v>
      </c>
      <c r="AF185" s="27"/>
      <c r="AG185" s="30"/>
      <c r="AH185" s="27"/>
      <c r="AI185" s="27"/>
      <c r="AJ185" s="27"/>
      <c r="AK185" s="28"/>
    </row>
    <row r="186" spans="2:37" ht="18" x14ac:dyDescent="0.35">
      <c r="B186" s="196"/>
      <c r="C186" s="37" t="e">
        <f>VLOOKUP(B186,'1 - Dorsales clubs'!B:C,2,FALSE)</f>
        <v>#N/A</v>
      </c>
      <c r="D186" s="37" t="e">
        <f>VLOOKUP(C186,'1 - Dorsales clubs'!C:D,2,FALSE)</f>
        <v>#N/A</v>
      </c>
      <c r="E186" s="37" t="e">
        <f>VLOOKUP(B186,'1 - Dorsales clubs'!B:F,4,FALSE)</f>
        <v>#N/A</v>
      </c>
      <c r="F186" s="24" t="e">
        <f>VLOOKUP(B186,TºCrono!B:C,2,FALSE)</f>
        <v>#N/A</v>
      </c>
      <c r="G186" s="25"/>
      <c r="H186" s="26" t="e">
        <f t="shared" si="22"/>
        <v>#N/A</v>
      </c>
      <c r="I186" s="27"/>
      <c r="J186" s="27" t="e">
        <f t="shared" si="23"/>
        <v>#N/A</v>
      </c>
      <c r="K186" s="27"/>
      <c r="L186" s="27"/>
      <c r="M186" s="1" t="e">
        <f t="shared" si="24"/>
        <v>#N/A</v>
      </c>
      <c r="N186" s="1" t="e">
        <f t="shared" si="25"/>
        <v>#N/A</v>
      </c>
      <c r="O186" s="7" t="e">
        <f t="shared" si="26"/>
        <v>#N/A</v>
      </c>
      <c r="P186" s="7"/>
      <c r="Q186" s="7" t="e">
        <f>IF(N186&lt;VLOOKUP(E186,'Horario salida'!$C$3:$E$41,3,FALSE),M186-1,M186)</f>
        <v>#N/A</v>
      </c>
      <c r="R186" s="7" t="e">
        <f>IF(N186&lt;VLOOKUP(E186,'Horario salida'!$C$3:$E$41,3,FALSE),N186+60,N186)</f>
        <v>#N/A</v>
      </c>
      <c r="S186" s="7" t="e">
        <f>IF(O186&lt;VLOOKUP(E186,'Horario salida'!$C$3:$F$41,4,FALSE),R186-1,R186)</f>
        <v>#N/A</v>
      </c>
      <c r="T186" s="7" t="e">
        <f>IF(O186&lt;VLOOKUP(E186,'Horario salida'!$C$3:$F$41,4,FALSE),O186+100,O186)</f>
        <v>#N/A</v>
      </c>
      <c r="U186" s="7"/>
      <c r="V186" s="7"/>
      <c r="W186" s="7"/>
      <c r="X186" s="8" t="e">
        <f>Q186-VLOOKUP(E186,'Horario salida'!$C$3:$D$41,2,FALSE)</f>
        <v>#N/A</v>
      </c>
      <c r="Y186" s="8" t="e">
        <f>S186-VLOOKUP(E186,'Horario salida'!$C$3:$E$41,3,FALSE)</f>
        <v>#N/A</v>
      </c>
      <c r="Z186" s="8" t="e">
        <f>T186-VLOOKUP(E186,'Horario salida'!$C$3:$F$41,4,FALSE)</f>
        <v>#N/A</v>
      </c>
      <c r="AB186" s="8" t="e">
        <f t="shared" si="27"/>
        <v>#N/A</v>
      </c>
      <c r="AC186" s="8" t="e">
        <f t="shared" si="28"/>
        <v>#N/A</v>
      </c>
      <c r="AD186" s="8" t="e">
        <f t="shared" si="29"/>
        <v>#N/A</v>
      </c>
      <c r="AF186" s="27"/>
      <c r="AG186" s="30"/>
      <c r="AH186" s="27"/>
      <c r="AI186" s="27"/>
      <c r="AJ186" s="27"/>
      <c r="AK186" s="28"/>
    </row>
    <row r="187" spans="2:37" ht="18" x14ac:dyDescent="0.35">
      <c r="B187" s="196"/>
      <c r="C187" s="37" t="e">
        <f>VLOOKUP(B187,'1 - Dorsales clubs'!B:C,2,FALSE)</f>
        <v>#N/A</v>
      </c>
      <c r="D187" s="37" t="e">
        <f>VLOOKUP(C187,'1 - Dorsales clubs'!C:D,2,FALSE)</f>
        <v>#N/A</v>
      </c>
      <c r="E187" s="37" t="e">
        <f>VLOOKUP(B187,'1 - Dorsales clubs'!B:F,4,FALSE)</f>
        <v>#N/A</v>
      </c>
      <c r="F187" s="24" t="e">
        <f>VLOOKUP(B187,TºCrono!B:C,2,FALSE)</f>
        <v>#N/A</v>
      </c>
      <c r="G187" s="25"/>
      <c r="H187" s="26" t="e">
        <f t="shared" si="22"/>
        <v>#N/A</v>
      </c>
      <c r="I187" s="27"/>
      <c r="J187" s="27" t="e">
        <f t="shared" si="23"/>
        <v>#N/A</v>
      </c>
      <c r="K187" s="27"/>
      <c r="L187" s="27"/>
      <c r="M187" s="1" t="e">
        <f t="shared" si="24"/>
        <v>#N/A</v>
      </c>
      <c r="N187" s="1" t="e">
        <f t="shared" si="25"/>
        <v>#N/A</v>
      </c>
      <c r="O187" s="7" t="e">
        <f t="shared" si="26"/>
        <v>#N/A</v>
      </c>
      <c r="P187" s="7"/>
      <c r="Q187" s="7" t="e">
        <f>IF(N187&lt;VLOOKUP(E187,'Horario salida'!$C$3:$E$41,3,FALSE),M187-1,M187)</f>
        <v>#N/A</v>
      </c>
      <c r="R187" s="7" t="e">
        <f>IF(N187&lt;VLOOKUP(E187,'Horario salida'!$C$3:$E$41,3,FALSE),N187+60,N187)</f>
        <v>#N/A</v>
      </c>
      <c r="S187" s="7" t="e">
        <f>IF(O187&lt;VLOOKUP(E187,'Horario salida'!$C$3:$F$41,4,FALSE),R187-1,R187)</f>
        <v>#N/A</v>
      </c>
      <c r="T187" s="7" t="e">
        <f>IF(O187&lt;VLOOKUP(E187,'Horario salida'!$C$3:$F$41,4,FALSE),O187+100,O187)</f>
        <v>#N/A</v>
      </c>
      <c r="U187" s="7"/>
      <c r="V187" s="7"/>
      <c r="W187" s="7"/>
      <c r="X187" s="8" t="e">
        <f>Q187-VLOOKUP(E187,'Horario salida'!$C$3:$D$41,2,FALSE)</f>
        <v>#N/A</v>
      </c>
      <c r="Y187" s="8" t="e">
        <f>S187-VLOOKUP(E187,'Horario salida'!$C$3:$E$41,3,FALSE)</f>
        <v>#N/A</v>
      </c>
      <c r="Z187" s="8" t="e">
        <f>T187-VLOOKUP(E187,'Horario salida'!$C$3:$F$41,4,FALSE)</f>
        <v>#N/A</v>
      </c>
      <c r="AB187" s="8" t="e">
        <f t="shared" si="27"/>
        <v>#N/A</v>
      </c>
      <c r="AC187" s="8" t="e">
        <f t="shared" si="28"/>
        <v>#N/A</v>
      </c>
      <c r="AD187" s="8" t="e">
        <f t="shared" si="29"/>
        <v>#N/A</v>
      </c>
      <c r="AF187" s="27"/>
      <c r="AG187" s="30"/>
      <c r="AH187" s="27"/>
      <c r="AI187" s="27"/>
      <c r="AJ187" s="27"/>
      <c r="AK187" s="28"/>
    </row>
    <row r="188" spans="2:37" ht="18" x14ac:dyDescent="0.35">
      <c r="B188" s="196"/>
      <c r="C188" s="37" t="e">
        <f>VLOOKUP(B188,'1 - Dorsales clubs'!B:C,2,FALSE)</f>
        <v>#N/A</v>
      </c>
      <c r="D188" s="37" t="e">
        <f>VLOOKUP(C188,'1 - Dorsales clubs'!C:D,2,FALSE)</f>
        <v>#N/A</v>
      </c>
      <c r="E188" s="37" t="e">
        <f>VLOOKUP(B188,'1 - Dorsales clubs'!B:F,4,FALSE)</f>
        <v>#N/A</v>
      </c>
      <c r="F188" s="24" t="e">
        <f>VLOOKUP(B188,TºCrono!B:C,2,FALSE)</f>
        <v>#N/A</v>
      </c>
      <c r="G188" s="25"/>
      <c r="H188" s="26" t="e">
        <f t="shared" si="22"/>
        <v>#N/A</v>
      </c>
      <c r="I188" s="27"/>
      <c r="J188" s="27" t="e">
        <f t="shared" si="23"/>
        <v>#N/A</v>
      </c>
      <c r="K188" s="27"/>
      <c r="L188" s="27"/>
      <c r="M188" s="1" t="e">
        <f t="shared" si="24"/>
        <v>#N/A</v>
      </c>
      <c r="N188" s="1" t="e">
        <f t="shared" si="25"/>
        <v>#N/A</v>
      </c>
      <c r="O188" s="7" t="e">
        <f t="shared" si="26"/>
        <v>#N/A</v>
      </c>
      <c r="P188" s="7"/>
      <c r="Q188" s="7" t="e">
        <f>IF(N188&lt;VLOOKUP(E188,'Horario salida'!$C$3:$E$41,3,FALSE),M188-1,M188)</f>
        <v>#N/A</v>
      </c>
      <c r="R188" s="7" t="e">
        <f>IF(N188&lt;VLOOKUP(E188,'Horario salida'!$C$3:$E$41,3,FALSE),N188+60,N188)</f>
        <v>#N/A</v>
      </c>
      <c r="S188" s="7" t="e">
        <f>IF(O188&lt;VLOOKUP(E188,'Horario salida'!$C$3:$F$41,4,FALSE),R188-1,R188)</f>
        <v>#N/A</v>
      </c>
      <c r="T188" s="7" t="e">
        <f>IF(O188&lt;VLOOKUP(E188,'Horario salida'!$C$3:$F$41,4,FALSE),O188+100,O188)</f>
        <v>#N/A</v>
      </c>
      <c r="U188" s="7"/>
      <c r="V188" s="7"/>
      <c r="W188" s="7"/>
      <c r="X188" s="8" t="e">
        <f>Q188-VLOOKUP(E188,'Horario salida'!$C$3:$D$41,2,FALSE)</f>
        <v>#N/A</v>
      </c>
      <c r="Y188" s="8" t="e">
        <f>S188-VLOOKUP(E188,'Horario salida'!$C$3:$E$41,3,FALSE)</f>
        <v>#N/A</v>
      </c>
      <c r="Z188" s="8" t="e">
        <f>T188-VLOOKUP(E188,'Horario salida'!$C$3:$F$41,4,FALSE)</f>
        <v>#N/A</v>
      </c>
      <c r="AB188" s="8" t="e">
        <f t="shared" si="27"/>
        <v>#N/A</v>
      </c>
      <c r="AC188" s="8" t="e">
        <f t="shared" si="28"/>
        <v>#N/A</v>
      </c>
      <c r="AD188" s="8" t="e">
        <f t="shared" si="29"/>
        <v>#N/A</v>
      </c>
      <c r="AF188" s="27"/>
      <c r="AG188" s="30"/>
      <c r="AH188" s="27"/>
      <c r="AI188" s="27"/>
      <c r="AJ188" s="27"/>
      <c r="AK188" s="28"/>
    </row>
    <row r="189" spans="2:37" ht="18" x14ac:dyDescent="0.35">
      <c r="B189" s="196"/>
      <c r="C189" s="37" t="e">
        <f>VLOOKUP(B189,'1 - Dorsales clubs'!B:C,2,FALSE)</f>
        <v>#N/A</v>
      </c>
      <c r="D189" s="37" t="e">
        <f>VLOOKUP(C189,'1 - Dorsales clubs'!C:D,2,FALSE)</f>
        <v>#N/A</v>
      </c>
      <c r="E189" s="37" t="e">
        <f>VLOOKUP(B189,'1 - Dorsales clubs'!B:F,4,FALSE)</f>
        <v>#N/A</v>
      </c>
      <c r="F189" s="24" t="e">
        <f>VLOOKUP(B189,TºCrono!B:C,2,FALSE)</f>
        <v>#N/A</v>
      </c>
      <c r="G189" s="25"/>
      <c r="H189" s="26" t="e">
        <f t="shared" si="22"/>
        <v>#N/A</v>
      </c>
      <c r="I189" s="27"/>
      <c r="J189" s="27" t="e">
        <f t="shared" si="23"/>
        <v>#N/A</v>
      </c>
      <c r="K189" s="27"/>
      <c r="L189" s="27"/>
      <c r="M189" s="1" t="e">
        <f t="shared" si="24"/>
        <v>#N/A</v>
      </c>
      <c r="N189" s="1" t="e">
        <f t="shared" si="25"/>
        <v>#N/A</v>
      </c>
      <c r="O189" s="7" t="e">
        <f t="shared" si="26"/>
        <v>#N/A</v>
      </c>
      <c r="P189" s="7"/>
      <c r="Q189" s="7" t="e">
        <f>IF(N189&lt;VLOOKUP(E189,'Horario salida'!$C$3:$E$41,3,FALSE),M189-1,M189)</f>
        <v>#N/A</v>
      </c>
      <c r="R189" s="7" t="e">
        <f>IF(N189&lt;VLOOKUP(E189,'Horario salida'!$C$3:$E$41,3,FALSE),N189+60,N189)</f>
        <v>#N/A</v>
      </c>
      <c r="S189" s="7" t="e">
        <f>IF(O189&lt;VLOOKUP(E189,'Horario salida'!$C$3:$F$41,4,FALSE),R189-1,R189)</f>
        <v>#N/A</v>
      </c>
      <c r="T189" s="7" t="e">
        <f>IF(O189&lt;VLOOKUP(E189,'Horario salida'!$C$3:$F$41,4,FALSE),O189+100,O189)</f>
        <v>#N/A</v>
      </c>
      <c r="U189" s="7"/>
      <c r="V189" s="7"/>
      <c r="W189" s="7"/>
      <c r="X189" s="8" t="e">
        <f>Q189-VLOOKUP(E189,'Horario salida'!$C$3:$D$41,2,FALSE)</f>
        <v>#N/A</v>
      </c>
      <c r="Y189" s="8" t="e">
        <f>S189-VLOOKUP(E189,'Horario salida'!$C$3:$E$41,3,FALSE)</f>
        <v>#N/A</v>
      </c>
      <c r="Z189" s="8" t="e">
        <f>T189-VLOOKUP(E189,'Horario salida'!$C$3:$F$41,4,FALSE)</f>
        <v>#N/A</v>
      </c>
      <c r="AB189" s="8" t="e">
        <f t="shared" si="27"/>
        <v>#N/A</v>
      </c>
      <c r="AC189" s="8" t="e">
        <f t="shared" si="28"/>
        <v>#N/A</v>
      </c>
      <c r="AD189" s="8" t="e">
        <f t="shared" si="29"/>
        <v>#N/A</v>
      </c>
      <c r="AF189" s="27"/>
      <c r="AG189" s="30"/>
      <c r="AH189" s="27"/>
      <c r="AI189" s="27"/>
      <c r="AJ189" s="27"/>
      <c r="AK189" s="28"/>
    </row>
    <row r="190" spans="2:37" ht="18" x14ac:dyDescent="0.35">
      <c r="B190" s="196"/>
      <c r="C190" s="37" t="e">
        <f>VLOOKUP(B190,'1 - Dorsales clubs'!B:C,2,FALSE)</f>
        <v>#N/A</v>
      </c>
      <c r="D190" s="37" t="e">
        <f>VLOOKUP(C190,'1 - Dorsales clubs'!C:D,2,FALSE)</f>
        <v>#N/A</v>
      </c>
      <c r="E190" s="37" t="e">
        <f>VLOOKUP(B190,'1 - Dorsales clubs'!B:F,4,FALSE)</f>
        <v>#N/A</v>
      </c>
      <c r="F190" s="24" t="e">
        <f>VLOOKUP(B190,TºCrono!B:C,2,FALSE)</f>
        <v>#N/A</v>
      </c>
      <c r="G190" s="25"/>
      <c r="H190" s="26" t="e">
        <f t="shared" si="22"/>
        <v>#N/A</v>
      </c>
      <c r="I190" s="27"/>
      <c r="J190" s="27" t="e">
        <f t="shared" si="23"/>
        <v>#N/A</v>
      </c>
      <c r="K190" s="27"/>
      <c r="L190" s="27"/>
      <c r="M190" s="1" t="e">
        <f t="shared" si="24"/>
        <v>#N/A</v>
      </c>
      <c r="N190" s="1" t="e">
        <f t="shared" si="25"/>
        <v>#N/A</v>
      </c>
      <c r="O190" s="7" t="e">
        <f t="shared" si="26"/>
        <v>#N/A</v>
      </c>
      <c r="P190" s="7"/>
      <c r="Q190" s="7" t="e">
        <f>IF(N190&lt;VLOOKUP(E190,'Horario salida'!$C$3:$E$41,3,FALSE),M190-1,M190)</f>
        <v>#N/A</v>
      </c>
      <c r="R190" s="7" t="e">
        <f>IF(N190&lt;VLOOKUP(E190,'Horario salida'!$C$3:$E$41,3,FALSE),N190+60,N190)</f>
        <v>#N/A</v>
      </c>
      <c r="S190" s="7" t="e">
        <f>IF(O190&lt;VLOOKUP(E190,'Horario salida'!$C$3:$F$41,4,FALSE),R190-1,R190)</f>
        <v>#N/A</v>
      </c>
      <c r="T190" s="7" t="e">
        <f>IF(O190&lt;VLOOKUP(E190,'Horario salida'!$C$3:$F$41,4,FALSE),O190+100,O190)</f>
        <v>#N/A</v>
      </c>
      <c r="U190" s="7"/>
      <c r="V190" s="7"/>
      <c r="W190" s="7"/>
      <c r="X190" s="8" t="e">
        <f>Q190-VLOOKUP(E190,'Horario salida'!$C$3:$D$41,2,FALSE)</f>
        <v>#N/A</v>
      </c>
      <c r="Y190" s="8" t="e">
        <f>S190-VLOOKUP(E190,'Horario salida'!$C$3:$E$41,3,FALSE)</f>
        <v>#N/A</v>
      </c>
      <c r="Z190" s="8" t="e">
        <f>T190-VLOOKUP(E190,'Horario salida'!$C$3:$F$41,4,FALSE)</f>
        <v>#N/A</v>
      </c>
      <c r="AB190" s="8" t="e">
        <f t="shared" si="27"/>
        <v>#N/A</v>
      </c>
      <c r="AC190" s="8" t="e">
        <f t="shared" si="28"/>
        <v>#N/A</v>
      </c>
      <c r="AD190" s="8" t="e">
        <f t="shared" si="29"/>
        <v>#N/A</v>
      </c>
      <c r="AF190" s="27"/>
      <c r="AG190" s="30"/>
      <c r="AH190" s="27"/>
      <c r="AI190" s="27"/>
      <c r="AJ190" s="27"/>
      <c r="AK190" s="28"/>
    </row>
    <row r="191" spans="2:37" ht="18" x14ac:dyDescent="0.35">
      <c r="B191" s="196"/>
      <c r="C191" s="37" t="e">
        <f>VLOOKUP(B191,'1 - Dorsales clubs'!B:C,2,FALSE)</f>
        <v>#N/A</v>
      </c>
      <c r="D191" s="37" t="e">
        <f>VLOOKUP(C191,'1 - Dorsales clubs'!C:D,2,FALSE)</f>
        <v>#N/A</v>
      </c>
      <c r="E191" s="37" t="e">
        <f>VLOOKUP(B191,'1 - Dorsales clubs'!B:F,4,FALSE)</f>
        <v>#N/A</v>
      </c>
      <c r="F191" s="24" t="e">
        <f>VLOOKUP(B191,TºCrono!B:C,2,FALSE)</f>
        <v>#N/A</v>
      </c>
      <c r="G191" s="25"/>
      <c r="H191" s="26" t="e">
        <f t="shared" si="22"/>
        <v>#N/A</v>
      </c>
      <c r="I191" s="27"/>
      <c r="J191" s="27" t="e">
        <f t="shared" si="23"/>
        <v>#N/A</v>
      </c>
      <c r="K191" s="27"/>
      <c r="L191" s="27"/>
      <c r="M191" s="1" t="e">
        <f t="shared" si="24"/>
        <v>#N/A</v>
      </c>
      <c r="N191" s="1" t="e">
        <f t="shared" si="25"/>
        <v>#N/A</v>
      </c>
      <c r="O191" s="7" t="e">
        <f t="shared" si="26"/>
        <v>#N/A</v>
      </c>
      <c r="P191" s="7"/>
      <c r="Q191" s="7" t="e">
        <f>IF(N191&lt;VLOOKUP(E191,'Horario salida'!$C$3:$E$41,3,FALSE),M191-1,M191)</f>
        <v>#N/A</v>
      </c>
      <c r="R191" s="7" t="e">
        <f>IF(N191&lt;VLOOKUP(E191,'Horario salida'!$C$3:$E$41,3,FALSE),N191+60,N191)</f>
        <v>#N/A</v>
      </c>
      <c r="S191" s="7" t="e">
        <f>IF(O191&lt;VLOOKUP(E191,'Horario salida'!$C$3:$F$41,4,FALSE),R191-1,R191)</f>
        <v>#N/A</v>
      </c>
      <c r="T191" s="7" t="e">
        <f>IF(O191&lt;VLOOKUP(E191,'Horario salida'!$C$3:$F$41,4,FALSE),O191+100,O191)</f>
        <v>#N/A</v>
      </c>
      <c r="U191" s="7"/>
      <c r="V191" s="7"/>
      <c r="W191" s="7"/>
      <c r="X191" s="8" t="e">
        <f>Q191-VLOOKUP(E191,'Horario salida'!$C$3:$D$41,2,FALSE)</f>
        <v>#N/A</v>
      </c>
      <c r="Y191" s="8" t="e">
        <f>S191-VLOOKUP(E191,'Horario salida'!$C$3:$E$41,3,FALSE)</f>
        <v>#N/A</v>
      </c>
      <c r="Z191" s="8" t="e">
        <f>T191-VLOOKUP(E191,'Horario salida'!$C$3:$F$41,4,FALSE)</f>
        <v>#N/A</v>
      </c>
      <c r="AB191" s="8" t="e">
        <f t="shared" si="27"/>
        <v>#N/A</v>
      </c>
      <c r="AC191" s="8" t="e">
        <f t="shared" si="28"/>
        <v>#N/A</v>
      </c>
      <c r="AD191" s="8" t="e">
        <f t="shared" si="29"/>
        <v>#N/A</v>
      </c>
      <c r="AF191" s="27"/>
      <c r="AG191" s="30"/>
      <c r="AH191" s="27"/>
      <c r="AI191" s="27"/>
      <c r="AJ191" s="27"/>
      <c r="AK191" s="28"/>
    </row>
    <row r="192" spans="2:37" ht="18" x14ac:dyDescent="0.35">
      <c r="B192" s="196"/>
      <c r="C192" s="37" t="e">
        <f>VLOOKUP(B192,'1 - Dorsales clubs'!B:C,2,FALSE)</f>
        <v>#N/A</v>
      </c>
      <c r="D192" s="37" t="e">
        <f>VLOOKUP(C192,'1 - Dorsales clubs'!C:D,2,FALSE)</f>
        <v>#N/A</v>
      </c>
      <c r="E192" s="37" t="e">
        <f>VLOOKUP(B192,'1 - Dorsales clubs'!B:F,4,FALSE)</f>
        <v>#N/A</v>
      </c>
      <c r="F192" s="24" t="e">
        <f>VLOOKUP(B192,TºCrono!B:C,2,FALSE)</f>
        <v>#N/A</v>
      </c>
      <c r="G192" s="25"/>
      <c r="H192" s="26" t="e">
        <f t="shared" si="22"/>
        <v>#N/A</v>
      </c>
      <c r="I192" s="27"/>
      <c r="J192" s="27" t="e">
        <f t="shared" si="23"/>
        <v>#N/A</v>
      </c>
      <c r="K192" s="27"/>
      <c r="L192" s="27"/>
      <c r="M192" s="1" t="e">
        <f t="shared" si="24"/>
        <v>#N/A</v>
      </c>
      <c r="N192" s="1" t="e">
        <f t="shared" si="25"/>
        <v>#N/A</v>
      </c>
      <c r="O192" s="7" t="e">
        <f t="shared" si="26"/>
        <v>#N/A</v>
      </c>
      <c r="P192" s="7"/>
      <c r="Q192" s="7" t="e">
        <f>IF(N192&lt;VLOOKUP(E192,'Horario salida'!$C$3:$E$41,3,FALSE),M192-1,M192)</f>
        <v>#N/A</v>
      </c>
      <c r="R192" s="7" t="e">
        <f>IF(N192&lt;VLOOKUP(E192,'Horario salida'!$C$3:$E$41,3,FALSE),N192+60,N192)</f>
        <v>#N/A</v>
      </c>
      <c r="S192" s="7" t="e">
        <f>IF(O192&lt;VLOOKUP(E192,'Horario salida'!$C$3:$F$41,4,FALSE),R192-1,R192)</f>
        <v>#N/A</v>
      </c>
      <c r="T192" s="7" t="e">
        <f>IF(O192&lt;VLOOKUP(E192,'Horario salida'!$C$3:$F$41,4,FALSE),O192+100,O192)</f>
        <v>#N/A</v>
      </c>
      <c r="U192" s="7"/>
      <c r="V192" s="7"/>
      <c r="W192" s="7"/>
      <c r="X192" s="8" t="e">
        <f>Q192-VLOOKUP(E192,'Horario salida'!$C$3:$D$41,2,FALSE)</f>
        <v>#N/A</v>
      </c>
      <c r="Y192" s="8" t="e">
        <f>S192-VLOOKUP(E192,'Horario salida'!$C$3:$E$41,3,FALSE)</f>
        <v>#N/A</v>
      </c>
      <c r="Z192" s="8" t="e">
        <f>T192-VLOOKUP(E192,'Horario salida'!$C$3:$F$41,4,FALSE)</f>
        <v>#N/A</v>
      </c>
      <c r="AB192" s="8" t="e">
        <f t="shared" si="27"/>
        <v>#N/A</v>
      </c>
      <c r="AC192" s="8" t="e">
        <f t="shared" si="28"/>
        <v>#N/A</v>
      </c>
      <c r="AD192" s="8" t="e">
        <f t="shared" si="29"/>
        <v>#N/A</v>
      </c>
      <c r="AF192" s="27"/>
      <c r="AG192" s="30"/>
      <c r="AH192" s="27"/>
      <c r="AI192" s="27"/>
      <c r="AJ192" s="27"/>
      <c r="AK192" s="28"/>
    </row>
    <row r="193" spans="2:37" ht="18" x14ac:dyDescent="0.35">
      <c r="B193" s="196"/>
      <c r="C193" s="37" t="e">
        <f>VLOOKUP(B193,'1 - Dorsales clubs'!B:C,2,FALSE)</f>
        <v>#N/A</v>
      </c>
      <c r="D193" s="37" t="e">
        <f>VLOOKUP(C193,'1 - Dorsales clubs'!C:D,2,FALSE)</f>
        <v>#N/A</v>
      </c>
      <c r="E193" s="37" t="e">
        <f>VLOOKUP(B193,'1 - Dorsales clubs'!B:F,4,FALSE)</f>
        <v>#N/A</v>
      </c>
      <c r="F193" s="24" t="e">
        <f>VLOOKUP(B193,TºCrono!B:C,2,FALSE)</f>
        <v>#N/A</v>
      </c>
      <c r="G193" s="25"/>
      <c r="H193" s="26" t="e">
        <f t="shared" si="22"/>
        <v>#N/A</v>
      </c>
      <c r="I193" s="27"/>
      <c r="J193" s="27" t="e">
        <f t="shared" si="23"/>
        <v>#N/A</v>
      </c>
      <c r="K193" s="27"/>
      <c r="L193" s="27"/>
      <c r="M193" s="1" t="e">
        <f t="shared" si="24"/>
        <v>#N/A</v>
      </c>
      <c r="N193" s="1" t="e">
        <f t="shared" si="25"/>
        <v>#N/A</v>
      </c>
      <c r="O193" s="7" t="e">
        <f t="shared" si="26"/>
        <v>#N/A</v>
      </c>
      <c r="P193" s="7"/>
      <c r="Q193" s="7" t="e">
        <f>IF(N193&lt;VLOOKUP(E193,'Horario salida'!$C$3:$E$41,3,FALSE),M193-1,M193)</f>
        <v>#N/A</v>
      </c>
      <c r="R193" s="7" t="e">
        <f>IF(N193&lt;VLOOKUP(E193,'Horario salida'!$C$3:$E$41,3,FALSE),N193+60,N193)</f>
        <v>#N/A</v>
      </c>
      <c r="S193" s="7" t="e">
        <f>IF(O193&lt;VLOOKUP(E193,'Horario salida'!$C$3:$F$41,4,FALSE),R193-1,R193)</f>
        <v>#N/A</v>
      </c>
      <c r="T193" s="7" t="e">
        <f>IF(O193&lt;VLOOKUP(E193,'Horario salida'!$C$3:$F$41,4,FALSE),O193+100,O193)</f>
        <v>#N/A</v>
      </c>
      <c r="U193" s="7"/>
      <c r="V193" s="7"/>
      <c r="W193" s="7"/>
      <c r="X193" s="8" t="e">
        <f>Q193-VLOOKUP(E193,'Horario salida'!$C$3:$D$41,2,FALSE)</f>
        <v>#N/A</v>
      </c>
      <c r="Y193" s="8" t="e">
        <f>S193-VLOOKUP(E193,'Horario salida'!$C$3:$E$41,3,FALSE)</f>
        <v>#N/A</v>
      </c>
      <c r="Z193" s="8" t="e">
        <f>T193-VLOOKUP(E193,'Horario salida'!$C$3:$F$41,4,FALSE)</f>
        <v>#N/A</v>
      </c>
      <c r="AB193" s="8" t="e">
        <f t="shared" si="27"/>
        <v>#N/A</v>
      </c>
      <c r="AC193" s="8" t="e">
        <f t="shared" si="28"/>
        <v>#N/A</v>
      </c>
      <c r="AD193" s="8" t="e">
        <f t="shared" si="29"/>
        <v>#N/A</v>
      </c>
      <c r="AF193" s="27"/>
      <c r="AG193" s="30"/>
      <c r="AH193" s="27"/>
      <c r="AI193" s="27"/>
      <c r="AJ193" s="27"/>
      <c r="AK193" s="28"/>
    </row>
    <row r="194" spans="2:37" ht="18" x14ac:dyDescent="0.35">
      <c r="B194" s="196"/>
      <c r="C194" s="37" t="e">
        <f>VLOOKUP(B194,'1 - Dorsales clubs'!B:C,2,FALSE)</f>
        <v>#N/A</v>
      </c>
      <c r="D194" s="37" t="e">
        <f>VLOOKUP(C194,'1 - Dorsales clubs'!C:D,2,FALSE)</f>
        <v>#N/A</v>
      </c>
      <c r="E194" s="37" t="e">
        <f>VLOOKUP(B194,'1 - Dorsales clubs'!B:F,4,FALSE)</f>
        <v>#N/A</v>
      </c>
      <c r="F194" s="24" t="e">
        <f>VLOOKUP(B194,TºCrono!B:C,2,FALSE)</f>
        <v>#N/A</v>
      </c>
      <c r="G194" s="25"/>
      <c r="H194" s="26" t="e">
        <f t="shared" si="22"/>
        <v>#N/A</v>
      </c>
      <c r="I194" s="27"/>
      <c r="J194" s="27" t="e">
        <f t="shared" si="23"/>
        <v>#N/A</v>
      </c>
      <c r="K194" s="27"/>
      <c r="L194" s="27"/>
      <c r="M194" s="1" t="e">
        <f t="shared" si="24"/>
        <v>#N/A</v>
      </c>
      <c r="N194" s="1" t="e">
        <f t="shared" si="25"/>
        <v>#N/A</v>
      </c>
      <c r="O194" s="7" t="e">
        <f t="shared" si="26"/>
        <v>#N/A</v>
      </c>
      <c r="P194" s="7"/>
      <c r="Q194" s="7" t="e">
        <f>IF(N194&lt;VLOOKUP(E194,'Horario salida'!$C$3:$E$41,3,FALSE),M194-1,M194)</f>
        <v>#N/A</v>
      </c>
      <c r="R194" s="7" t="e">
        <f>IF(N194&lt;VLOOKUP(E194,'Horario salida'!$C$3:$E$41,3,FALSE),N194+60,N194)</f>
        <v>#N/A</v>
      </c>
      <c r="S194" s="7" t="e">
        <f>IF(O194&lt;VLOOKUP(E194,'Horario salida'!$C$3:$F$41,4,FALSE),R194-1,R194)</f>
        <v>#N/A</v>
      </c>
      <c r="T194" s="7" t="e">
        <f>IF(O194&lt;VLOOKUP(E194,'Horario salida'!$C$3:$F$41,4,FALSE),O194+100,O194)</f>
        <v>#N/A</v>
      </c>
      <c r="U194" s="7"/>
      <c r="V194" s="7"/>
      <c r="W194" s="7"/>
      <c r="X194" s="8" t="e">
        <f>Q194-VLOOKUP(E194,'Horario salida'!$C$3:$D$41,2,FALSE)</f>
        <v>#N/A</v>
      </c>
      <c r="Y194" s="8" t="e">
        <f>S194-VLOOKUP(E194,'Horario salida'!$C$3:$E$41,3,FALSE)</f>
        <v>#N/A</v>
      </c>
      <c r="Z194" s="8" t="e">
        <f>T194-VLOOKUP(E194,'Horario salida'!$C$3:$F$41,4,FALSE)</f>
        <v>#N/A</v>
      </c>
      <c r="AB194" s="8" t="e">
        <f t="shared" si="27"/>
        <v>#N/A</v>
      </c>
      <c r="AC194" s="8" t="e">
        <f t="shared" si="28"/>
        <v>#N/A</v>
      </c>
      <c r="AD194" s="8" t="e">
        <f t="shared" si="29"/>
        <v>#N/A</v>
      </c>
      <c r="AF194" s="27"/>
      <c r="AG194" s="30"/>
      <c r="AH194" s="27"/>
      <c r="AI194" s="27"/>
      <c r="AJ194" s="27"/>
      <c r="AK194" s="28"/>
    </row>
    <row r="195" spans="2:37" ht="18" x14ac:dyDescent="0.35">
      <c r="B195" s="196"/>
      <c r="C195" s="37" t="e">
        <f>VLOOKUP(B195,'1 - Dorsales clubs'!B:C,2,FALSE)</f>
        <v>#N/A</v>
      </c>
      <c r="D195" s="37" t="e">
        <f>VLOOKUP(C195,'1 - Dorsales clubs'!C:D,2,FALSE)</f>
        <v>#N/A</v>
      </c>
      <c r="E195" s="37" t="e">
        <f>VLOOKUP(B195,'1 - Dorsales clubs'!B:F,4,FALSE)</f>
        <v>#N/A</v>
      </c>
      <c r="F195" s="24" t="e">
        <f>VLOOKUP(B195,TºCrono!B:C,2,FALSE)</f>
        <v>#N/A</v>
      </c>
      <c r="G195" s="25"/>
      <c r="H195" s="26" t="e">
        <f t="shared" si="22"/>
        <v>#N/A</v>
      </c>
      <c r="I195" s="27"/>
      <c r="J195" s="27" t="e">
        <f t="shared" si="23"/>
        <v>#N/A</v>
      </c>
      <c r="K195" s="27"/>
      <c r="L195" s="27"/>
      <c r="M195" s="1" t="e">
        <f t="shared" si="24"/>
        <v>#N/A</v>
      </c>
      <c r="N195" s="1" t="e">
        <f t="shared" si="25"/>
        <v>#N/A</v>
      </c>
      <c r="O195" s="7" t="e">
        <f t="shared" si="26"/>
        <v>#N/A</v>
      </c>
      <c r="P195" s="7"/>
      <c r="Q195" s="7" t="e">
        <f>IF(N195&lt;VLOOKUP(E195,'Horario salida'!$C$3:$E$41,3,FALSE),M195-1,M195)</f>
        <v>#N/A</v>
      </c>
      <c r="R195" s="7" t="e">
        <f>IF(N195&lt;VLOOKUP(E195,'Horario salida'!$C$3:$E$41,3,FALSE),N195+60,N195)</f>
        <v>#N/A</v>
      </c>
      <c r="S195" s="7" t="e">
        <f>IF(O195&lt;VLOOKUP(E195,'Horario salida'!$C$3:$F$41,4,FALSE),R195-1,R195)</f>
        <v>#N/A</v>
      </c>
      <c r="T195" s="7" t="e">
        <f>IF(O195&lt;VLOOKUP(E195,'Horario salida'!$C$3:$F$41,4,FALSE),O195+100,O195)</f>
        <v>#N/A</v>
      </c>
      <c r="U195" s="7"/>
      <c r="V195" s="7"/>
      <c r="W195" s="7"/>
      <c r="X195" s="8" t="e">
        <f>Q195-VLOOKUP(E195,'Horario salida'!$C$3:$D$41,2,FALSE)</f>
        <v>#N/A</v>
      </c>
      <c r="Y195" s="8" t="e">
        <f>S195-VLOOKUP(E195,'Horario salida'!$C$3:$E$41,3,FALSE)</f>
        <v>#N/A</v>
      </c>
      <c r="Z195" s="8" t="e">
        <f>T195-VLOOKUP(E195,'Horario salida'!$C$3:$F$41,4,FALSE)</f>
        <v>#N/A</v>
      </c>
      <c r="AB195" s="8" t="e">
        <f t="shared" si="27"/>
        <v>#N/A</v>
      </c>
      <c r="AC195" s="8" t="e">
        <f t="shared" si="28"/>
        <v>#N/A</v>
      </c>
      <c r="AD195" s="8" t="e">
        <f t="shared" si="29"/>
        <v>#N/A</v>
      </c>
      <c r="AF195" s="27"/>
      <c r="AG195" s="30"/>
      <c r="AH195" s="27"/>
      <c r="AI195" s="27"/>
      <c r="AJ195" s="27"/>
      <c r="AK195" s="28"/>
    </row>
    <row r="196" spans="2:37" ht="18" x14ac:dyDescent="0.35">
      <c r="B196" s="196"/>
      <c r="C196" s="37" t="e">
        <f>VLOOKUP(B196,'1 - Dorsales clubs'!B:C,2,FALSE)</f>
        <v>#N/A</v>
      </c>
      <c r="D196" s="37" t="e">
        <f>VLOOKUP(C196,'1 - Dorsales clubs'!C:D,2,FALSE)</f>
        <v>#N/A</v>
      </c>
      <c r="E196" s="37" t="e">
        <f>VLOOKUP(B196,'1 - Dorsales clubs'!B:F,4,FALSE)</f>
        <v>#N/A</v>
      </c>
      <c r="F196" s="24" t="e">
        <f>VLOOKUP(B196,TºCrono!B:C,2,FALSE)</f>
        <v>#N/A</v>
      </c>
      <c r="G196" s="25"/>
      <c r="H196" s="26" t="e">
        <f t="shared" si="22"/>
        <v>#N/A</v>
      </c>
      <c r="I196" s="27"/>
      <c r="J196" s="27" t="e">
        <f t="shared" si="23"/>
        <v>#N/A</v>
      </c>
      <c r="K196" s="27"/>
      <c r="L196" s="27"/>
      <c r="M196" s="1" t="e">
        <f t="shared" si="24"/>
        <v>#N/A</v>
      </c>
      <c r="N196" s="1" t="e">
        <f t="shared" si="25"/>
        <v>#N/A</v>
      </c>
      <c r="O196" s="7" t="e">
        <f t="shared" si="26"/>
        <v>#N/A</v>
      </c>
      <c r="P196" s="7"/>
      <c r="Q196" s="7" t="e">
        <f>IF(N196&lt;VLOOKUP(E196,'Horario salida'!$C$3:$E$41,3,FALSE),M196-1,M196)</f>
        <v>#N/A</v>
      </c>
      <c r="R196" s="7" t="e">
        <f>IF(N196&lt;VLOOKUP(E196,'Horario salida'!$C$3:$E$41,3,FALSE),N196+60,N196)</f>
        <v>#N/A</v>
      </c>
      <c r="S196" s="7" t="e">
        <f>IF(O196&lt;VLOOKUP(E196,'Horario salida'!$C$3:$F$41,4,FALSE),R196-1,R196)</f>
        <v>#N/A</v>
      </c>
      <c r="T196" s="7" t="e">
        <f>IF(O196&lt;VLOOKUP(E196,'Horario salida'!$C$3:$F$41,4,FALSE),O196+100,O196)</f>
        <v>#N/A</v>
      </c>
      <c r="U196" s="7"/>
      <c r="V196" s="7"/>
      <c r="W196" s="7"/>
      <c r="X196" s="8" t="e">
        <f>Q196-VLOOKUP(E196,'Horario salida'!$C$3:$D$41,2,FALSE)</f>
        <v>#N/A</v>
      </c>
      <c r="Y196" s="8" t="e">
        <f>S196-VLOOKUP(E196,'Horario salida'!$C$3:$E$41,3,FALSE)</f>
        <v>#N/A</v>
      </c>
      <c r="Z196" s="8" t="e">
        <f>T196-VLOOKUP(E196,'Horario salida'!$C$3:$F$41,4,FALSE)</f>
        <v>#N/A</v>
      </c>
      <c r="AB196" s="8" t="e">
        <f t="shared" si="27"/>
        <v>#N/A</v>
      </c>
      <c r="AC196" s="8" t="e">
        <f t="shared" si="28"/>
        <v>#N/A</v>
      </c>
      <c r="AD196" s="8" t="e">
        <f t="shared" si="29"/>
        <v>#N/A</v>
      </c>
      <c r="AF196" s="27"/>
      <c r="AG196" s="30"/>
      <c r="AH196" s="27"/>
      <c r="AI196" s="27"/>
      <c r="AJ196" s="27"/>
      <c r="AK196" s="28"/>
    </row>
    <row r="197" spans="2:37" ht="18" x14ac:dyDescent="0.35">
      <c r="B197" s="196"/>
      <c r="C197" s="37" t="e">
        <f>VLOOKUP(B197,'1 - Dorsales clubs'!B:C,2,FALSE)</f>
        <v>#N/A</v>
      </c>
      <c r="D197" s="37" t="e">
        <f>VLOOKUP(C197,'1 - Dorsales clubs'!C:D,2,FALSE)</f>
        <v>#N/A</v>
      </c>
      <c r="E197" s="37" t="e">
        <f>VLOOKUP(B197,'1 - Dorsales clubs'!B:F,4,FALSE)</f>
        <v>#N/A</v>
      </c>
      <c r="F197" s="24" t="e">
        <f>VLOOKUP(B197,TºCrono!B:C,2,FALSE)</f>
        <v>#N/A</v>
      </c>
      <c r="G197" s="25"/>
      <c r="H197" s="26" t="e">
        <f t="shared" si="22"/>
        <v>#N/A</v>
      </c>
      <c r="I197" s="27"/>
      <c r="J197" s="27" t="e">
        <f t="shared" si="23"/>
        <v>#N/A</v>
      </c>
      <c r="K197" s="27"/>
      <c r="L197" s="27"/>
      <c r="M197" s="1" t="e">
        <f t="shared" si="24"/>
        <v>#N/A</v>
      </c>
      <c r="N197" s="1" t="e">
        <f t="shared" si="25"/>
        <v>#N/A</v>
      </c>
      <c r="O197" s="7" t="e">
        <f t="shared" si="26"/>
        <v>#N/A</v>
      </c>
      <c r="P197" s="7"/>
      <c r="Q197" s="7" t="e">
        <f>IF(N197&lt;VLOOKUP(E197,'Horario salida'!$C$3:$E$41,3,FALSE),M197-1,M197)</f>
        <v>#N/A</v>
      </c>
      <c r="R197" s="7" t="e">
        <f>IF(N197&lt;VLOOKUP(E197,'Horario salida'!$C$3:$E$41,3,FALSE),N197+60,N197)</f>
        <v>#N/A</v>
      </c>
      <c r="S197" s="7" t="e">
        <f>IF(O197&lt;VLOOKUP(E197,'Horario salida'!$C$3:$F$41,4,FALSE),R197-1,R197)</f>
        <v>#N/A</v>
      </c>
      <c r="T197" s="7" t="e">
        <f>IF(O197&lt;VLOOKUP(E197,'Horario salida'!$C$3:$F$41,4,FALSE),O197+100,O197)</f>
        <v>#N/A</v>
      </c>
      <c r="U197" s="7"/>
      <c r="V197" s="7"/>
      <c r="W197" s="7"/>
      <c r="X197" s="8" t="e">
        <f>Q197-VLOOKUP(E197,'Horario salida'!$C$3:$D$41,2,FALSE)</f>
        <v>#N/A</v>
      </c>
      <c r="Y197" s="8" t="e">
        <f>S197-VLOOKUP(E197,'Horario salida'!$C$3:$E$41,3,FALSE)</f>
        <v>#N/A</v>
      </c>
      <c r="Z197" s="8" t="e">
        <f>T197-VLOOKUP(E197,'Horario salida'!$C$3:$F$41,4,FALSE)</f>
        <v>#N/A</v>
      </c>
      <c r="AB197" s="8" t="e">
        <f t="shared" si="27"/>
        <v>#N/A</v>
      </c>
      <c r="AC197" s="8" t="e">
        <f t="shared" si="28"/>
        <v>#N/A</v>
      </c>
      <c r="AD197" s="8" t="e">
        <f t="shared" si="29"/>
        <v>#N/A</v>
      </c>
      <c r="AF197" s="27"/>
      <c r="AG197" s="30"/>
      <c r="AH197" s="27"/>
      <c r="AI197" s="27"/>
      <c r="AJ197" s="27"/>
      <c r="AK197" s="28"/>
    </row>
    <row r="198" spans="2:37" ht="18" x14ac:dyDescent="0.35">
      <c r="B198" s="196"/>
      <c r="C198" s="37" t="e">
        <f>VLOOKUP(B198,'1 - Dorsales clubs'!B:C,2,FALSE)</f>
        <v>#N/A</v>
      </c>
      <c r="D198" s="37" t="e">
        <f>VLOOKUP(C198,'1 - Dorsales clubs'!C:D,2,FALSE)</f>
        <v>#N/A</v>
      </c>
      <c r="E198" s="37" t="e">
        <f>VLOOKUP(B198,'1 - Dorsales clubs'!B:F,4,FALSE)</f>
        <v>#N/A</v>
      </c>
      <c r="F198" s="24" t="e">
        <f>VLOOKUP(B198,TºCrono!B:C,2,FALSE)</f>
        <v>#N/A</v>
      </c>
      <c r="G198" s="25"/>
      <c r="H198" s="26" t="e">
        <f t="shared" si="22"/>
        <v>#N/A</v>
      </c>
      <c r="I198" s="27"/>
      <c r="J198" s="27" t="e">
        <f t="shared" si="23"/>
        <v>#N/A</v>
      </c>
      <c r="K198" s="27"/>
      <c r="L198" s="27"/>
      <c r="M198" s="1" t="e">
        <f t="shared" si="24"/>
        <v>#N/A</v>
      </c>
      <c r="N198" s="1" t="e">
        <f t="shared" si="25"/>
        <v>#N/A</v>
      </c>
      <c r="O198" s="7" t="e">
        <f t="shared" si="26"/>
        <v>#N/A</v>
      </c>
      <c r="P198" s="7"/>
      <c r="Q198" s="7" t="e">
        <f>IF(N198&lt;VLOOKUP(E198,'Horario salida'!$C$3:$E$41,3,FALSE),M198-1,M198)</f>
        <v>#N/A</v>
      </c>
      <c r="R198" s="7" t="e">
        <f>IF(N198&lt;VLOOKUP(E198,'Horario salida'!$C$3:$E$41,3,FALSE),N198+60,N198)</f>
        <v>#N/A</v>
      </c>
      <c r="S198" s="7" t="e">
        <f>IF(O198&lt;VLOOKUP(E198,'Horario salida'!$C$3:$F$41,4,FALSE),R198-1,R198)</f>
        <v>#N/A</v>
      </c>
      <c r="T198" s="7" t="e">
        <f>IF(O198&lt;VLOOKUP(E198,'Horario salida'!$C$3:$F$41,4,FALSE),O198+100,O198)</f>
        <v>#N/A</v>
      </c>
      <c r="U198" s="7"/>
      <c r="V198" s="7"/>
      <c r="W198" s="7"/>
      <c r="X198" s="8" t="e">
        <f>Q198-VLOOKUP(E198,'Horario salida'!$C$3:$D$41,2,FALSE)</f>
        <v>#N/A</v>
      </c>
      <c r="Y198" s="8" t="e">
        <f>S198-VLOOKUP(E198,'Horario salida'!$C$3:$E$41,3,FALSE)</f>
        <v>#N/A</v>
      </c>
      <c r="Z198" s="8" t="e">
        <f>T198-VLOOKUP(E198,'Horario salida'!$C$3:$F$41,4,FALSE)</f>
        <v>#N/A</v>
      </c>
      <c r="AB198" s="8" t="e">
        <f t="shared" si="27"/>
        <v>#N/A</v>
      </c>
      <c r="AC198" s="8" t="e">
        <f t="shared" si="28"/>
        <v>#N/A</v>
      </c>
      <c r="AD198" s="8" t="e">
        <f t="shared" si="29"/>
        <v>#N/A</v>
      </c>
      <c r="AF198" s="27"/>
      <c r="AG198" s="30"/>
      <c r="AH198" s="27"/>
      <c r="AI198" s="27"/>
      <c r="AJ198" s="27"/>
      <c r="AK198" s="28"/>
    </row>
    <row r="199" spans="2:37" ht="18" x14ac:dyDescent="0.35">
      <c r="B199" s="196"/>
      <c r="C199" s="37" t="e">
        <f>VLOOKUP(B199,'1 - Dorsales clubs'!B:C,2,FALSE)</f>
        <v>#N/A</v>
      </c>
      <c r="D199" s="37" t="e">
        <f>VLOOKUP(C199,'1 - Dorsales clubs'!C:D,2,FALSE)</f>
        <v>#N/A</v>
      </c>
      <c r="E199" s="37" t="e">
        <f>VLOOKUP(B199,'1 - Dorsales clubs'!B:F,4,FALSE)</f>
        <v>#N/A</v>
      </c>
      <c r="F199" s="24" t="e">
        <f>VLOOKUP(B199,TºCrono!B:C,2,FALSE)</f>
        <v>#N/A</v>
      </c>
      <c r="G199" s="25"/>
      <c r="H199" s="26" t="e">
        <f t="shared" ref="H199:H262" si="30">IF(F199="D","DESCALIF.",IF(F199="A","ABANDONO",IF(F199="N","NO PRES.",CONCATENATE(AB199,":",AC199,":",AD199))))</f>
        <v>#N/A</v>
      </c>
      <c r="I199" s="27"/>
      <c r="J199" s="27" t="e">
        <f t="shared" ref="J199:J262" si="31">LEN(F199)</f>
        <v>#N/A</v>
      </c>
      <c r="K199" s="27"/>
      <c r="L199" s="27"/>
      <c r="M199" s="1" t="e">
        <f t="shared" ref="M199:M262" si="32">VALUE(MID(F199,1,J199-4))</f>
        <v>#N/A</v>
      </c>
      <c r="N199" s="1" t="e">
        <f t="shared" ref="N199:N262" si="33">VALUE(MID(F199,J199-4+1,2))</f>
        <v>#N/A</v>
      </c>
      <c r="O199" s="7" t="e">
        <f t="shared" ref="O199:O262" si="34">VALUE(RIGHT(F199,2))</f>
        <v>#N/A</v>
      </c>
      <c r="P199" s="7"/>
      <c r="Q199" s="7" t="e">
        <f>IF(N199&lt;VLOOKUP(E199,'Horario salida'!$C$3:$E$41,3,FALSE),M199-1,M199)</f>
        <v>#N/A</v>
      </c>
      <c r="R199" s="7" t="e">
        <f>IF(N199&lt;VLOOKUP(E199,'Horario salida'!$C$3:$E$41,3,FALSE),N199+60,N199)</f>
        <v>#N/A</v>
      </c>
      <c r="S199" s="7" t="e">
        <f>IF(O199&lt;VLOOKUP(E199,'Horario salida'!$C$3:$F$41,4,FALSE),R199-1,R199)</f>
        <v>#N/A</v>
      </c>
      <c r="T199" s="7" t="e">
        <f>IF(O199&lt;VLOOKUP(E199,'Horario salida'!$C$3:$F$41,4,FALSE),O199+100,O199)</f>
        <v>#N/A</v>
      </c>
      <c r="U199" s="7"/>
      <c r="V199" s="7"/>
      <c r="W199" s="7"/>
      <c r="X199" s="8" t="e">
        <f>Q199-VLOOKUP(E199,'Horario salida'!$C$3:$D$41,2,FALSE)</f>
        <v>#N/A</v>
      </c>
      <c r="Y199" s="8" t="e">
        <f>S199-VLOOKUP(E199,'Horario salida'!$C$3:$E$41,3,FALSE)</f>
        <v>#N/A</v>
      </c>
      <c r="Z199" s="8" t="e">
        <f>T199-VLOOKUP(E199,'Horario salida'!$C$3:$F$41,4,FALSE)</f>
        <v>#N/A</v>
      </c>
      <c r="AB199" s="8" t="e">
        <f t="shared" ref="AB199:AB262" si="35">TEXT(X199,"00")</f>
        <v>#N/A</v>
      </c>
      <c r="AC199" s="8" t="e">
        <f t="shared" ref="AC199:AC262" si="36">TEXT(Y199,"00")</f>
        <v>#N/A</v>
      </c>
      <c r="AD199" s="8" t="e">
        <f t="shared" ref="AD199:AD262" si="37">TEXT(Z199,"00")</f>
        <v>#N/A</v>
      </c>
      <c r="AF199" s="27"/>
      <c r="AG199" s="30"/>
      <c r="AH199" s="27"/>
      <c r="AI199" s="27"/>
      <c r="AJ199" s="27"/>
      <c r="AK199" s="28"/>
    </row>
    <row r="200" spans="2:37" ht="18" x14ac:dyDescent="0.35">
      <c r="B200" s="196"/>
      <c r="C200" s="37" t="e">
        <f>VLOOKUP(B200,'1 - Dorsales clubs'!B:C,2,FALSE)</f>
        <v>#N/A</v>
      </c>
      <c r="D200" s="37" t="e">
        <f>VLOOKUP(C200,'1 - Dorsales clubs'!C:D,2,FALSE)</f>
        <v>#N/A</v>
      </c>
      <c r="E200" s="37" t="e">
        <f>VLOOKUP(B200,'1 - Dorsales clubs'!B:F,4,FALSE)</f>
        <v>#N/A</v>
      </c>
      <c r="F200" s="24" t="e">
        <f>VLOOKUP(B200,TºCrono!B:C,2,FALSE)</f>
        <v>#N/A</v>
      </c>
      <c r="G200" s="25"/>
      <c r="H200" s="26" t="e">
        <f t="shared" si="30"/>
        <v>#N/A</v>
      </c>
      <c r="I200" s="27"/>
      <c r="J200" s="27" t="e">
        <f t="shared" si="31"/>
        <v>#N/A</v>
      </c>
      <c r="K200" s="27"/>
      <c r="L200" s="27"/>
      <c r="M200" s="1" t="e">
        <f t="shared" si="32"/>
        <v>#N/A</v>
      </c>
      <c r="N200" s="1" t="e">
        <f t="shared" si="33"/>
        <v>#N/A</v>
      </c>
      <c r="O200" s="7" t="e">
        <f t="shared" si="34"/>
        <v>#N/A</v>
      </c>
      <c r="P200" s="7"/>
      <c r="Q200" s="7" t="e">
        <f>IF(N200&lt;VLOOKUP(E200,'Horario salida'!$C$3:$E$41,3,FALSE),M200-1,M200)</f>
        <v>#N/A</v>
      </c>
      <c r="R200" s="7" t="e">
        <f>IF(N200&lt;VLOOKUP(E200,'Horario salida'!$C$3:$E$41,3,FALSE),N200+60,N200)</f>
        <v>#N/A</v>
      </c>
      <c r="S200" s="7" t="e">
        <f>IF(O200&lt;VLOOKUP(E200,'Horario salida'!$C$3:$F$41,4,FALSE),R200-1,R200)</f>
        <v>#N/A</v>
      </c>
      <c r="T200" s="7" t="e">
        <f>IF(O200&lt;VLOOKUP(E200,'Horario salida'!$C$3:$F$41,4,FALSE),O200+100,O200)</f>
        <v>#N/A</v>
      </c>
      <c r="U200" s="7"/>
      <c r="V200" s="7"/>
      <c r="W200" s="7"/>
      <c r="X200" s="8" t="e">
        <f>Q200-VLOOKUP(E200,'Horario salida'!$C$3:$D$41,2,FALSE)</f>
        <v>#N/A</v>
      </c>
      <c r="Y200" s="8" t="e">
        <f>S200-VLOOKUP(E200,'Horario salida'!$C$3:$E$41,3,FALSE)</f>
        <v>#N/A</v>
      </c>
      <c r="Z200" s="8" t="e">
        <f>T200-VLOOKUP(E200,'Horario salida'!$C$3:$F$41,4,FALSE)</f>
        <v>#N/A</v>
      </c>
      <c r="AB200" s="8" t="e">
        <f t="shared" si="35"/>
        <v>#N/A</v>
      </c>
      <c r="AC200" s="8" t="e">
        <f t="shared" si="36"/>
        <v>#N/A</v>
      </c>
      <c r="AD200" s="8" t="e">
        <f t="shared" si="37"/>
        <v>#N/A</v>
      </c>
      <c r="AF200" s="27"/>
      <c r="AG200" s="30"/>
      <c r="AH200" s="27"/>
      <c r="AI200" s="27"/>
      <c r="AJ200" s="27"/>
      <c r="AK200" s="28"/>
    </row>
    <row r="201" spans="2:37" ht="18" x14ac:dyDescent="0.35">
      <c r="B201" s="196"/>
      <c r="C201" s="37" t="e">
        <f>VLOOKUP(B201,'1 - Dorsales clubs'!B:C,2,FALSE)</f>
        <v>#N/A</v>
      </c>
      <c r="D201" s="37" t="e">
        <f>VLOOKUP(C201,'1 - Dorsales clubs'!C:D,2,FALSE)</f>
        <v>#N/A</v>
      </c>
      <c r="E201" s="37" t="e">
        <f>VLOOKUP(B201,'1 - Dorsales clubs'!B:F,4,FALSE)</f>
        <v>#N/A</v>
      </c>
      <c r="F201" s="24" t="e">
        <f>VLOOKUP(B201,TºCrono!B:C,2,FALSE)</f>
        <v>#N/A</v>
      </c>
      <c r="G201" s="25"/>
      <c r="H201" s="26" t="e">
        <f t="shared" si="30"/>
        <v>#N/A</v>
      </c>
      <c r="I201" s="27"/>
      <c r="J201" s="27" t="e">
        <f t="shared" si="31"/>
        <v>#N/A</v>
      </c>
      <c r="K201" s="27"/>
      <c r="L201" s="27"/>
      <c r="M201" s="1" t="e">
        <f t="shared" si="32"/>
        <v>#N/A</v>
      </c>
      <c r="N201" s="1" t="e">
        <f t="shared" si="33"/>
        <v>#N/A</v>
      </c>
      <c r="O201" s="7" t="e">
        <f t="shared" si="34"/>
        <v>#N/A</v>
      </c>
      <c r="P201" s="7"/>
      <c r="Q201" s="7" t="e">
        <f>IF(N201&lt;VLOOKUP(E201,'Horario salida'!$C$3:$E$41,3,FALSE),M201-1,M201)</f>
        <v>#N/A</v>
      </c>
      <c r="R201" s="7" t="e">
        <f>IF(N201&lt;VLOOKUP(E201,'Horario salida'!$C$3:$E$41,3,FALSE),N201+60,N201)</f>
        <v>#N/A</v>
      </c>
      <c r="S201" s="7" t="e">
        <f>IF(O201&lt;VLOOKUP(E201,'Horario salida'!$C$3:$F$41,4,FALSE),R201-1,R201)</f>
        <v>#N/A</v>
      </c>
      <c r="T201" s="7" t="e">
        <f>IF(O201&lt;VLOOKUP(E201,'Horario salida'!$C$3:$F$41,4,FALSE),O201+100,O201)</f>
        <v>#N/A</v>
      </c>
      <c r="U201" s="7"/>
      <c r="V201" s="7"/>
      <c r="W201" s="7"/>
      <c r="X201" s="8" t="e">
        <f>Q201-VLOOKUP(E201,'Horario salida'!$C$3:$D$41,2,FALSE)</f>
        <v>#N/A</v>
      </c>
      <c r="Y201" s="8" t="e">
        <f>S201-VLOOKUP(E201,'Horario salida'!$C$3:$E$41,3,FALSE)</f>
        <v>#N/A</v>
      </c>
      <c r="Z201" s="8" t="e">
        <f>T201-VLOOKUP(E201,'Horario salida'!$C$3:$F$41,4,FALSE)</f>
        <v>#N/A</v>
      </c>
      <c r="AB201" s="8" t="e">
        <f t="shared" si="35"/>
        <v>#N/A</v>
      </c>
      <c r="AC201" s="8" t="e">
        <f t="shared" si="36"/>
        <v>#N/A</v>
      </c>
      <c r="AD201" s="8" t="e">
        <f t="shared" si="37"/>
        <v>#N/A</v>
      </c>
      <c r="AF201" s="27"/>
      <c r="AG201" s="30"/>
      <c r="AH201" s="27"/>
      <c r="AI201" s="27"/>
      <c r="AJ201" s="27"/>
      <c r="AK201" s="28"/>
    </row>
    <row r="202" spans="2:37" ht="18" x14ac:dyDescent="0.35">
      <c r="B202" s="196"/>
      <c r="C202" s="37" t="e">
        <f>VLOOKUP(B202,'1 - Dorsales clubs'!B:C,2,FALSE)</f>
        <v>#N/A</v>
      </c>
      <c r="D202" s="37" t="e">
        <f>VLOOKUP(C202,'1 - Dorsales clubs'!C:D,2,FALSE)</f>
        <v>#N/A</v>
      </c>
      <c r="E202" s="37" t="e">
        <f>VLOOKUP(B202,'1 - Dorsales clubs'!B:F,4,FALSE)</f>
        <v>#N/A</v>
      </c>
      <c r="F202" s="24" t="e">
        <f>VLOOKUP(B202,TºCrono!B:C,2,FALSE)</f>
        <v>#N/A</v>
      </c>
      <c r="G202" s="25"/>
      <c r="H202" s="26" t="e">
        <f t="shared" si="30"/>
        <v>#N/A</v>
      </c>
      <c r="I202" s="27"/>
      <c r="J202" s="27" t="e">
        <f t="shared" si="31"/>
        <v>#N/A</v>
      </c>
      <c r="K202" s="27"/>
      <c r="L202" s="27"/>
      <c r="M202" s="1" t="e">
        <f t="shared" si="32"/>
        <v>#N/A</v>
      </c>
      <c r="N202" s="1" t="e">
        <f t="shared" si="33"/>
        <v>#N/A</v>
      </c>
      <c r="O202" s="7" t="e">
        <f t="shared" si="34"/>
        <v>#N/A</v>
      </c>
      <c r="P202" s="7"/>
      <c r="Q202" s="7" t="e">
        <f>IF(N202&lt;VLOOKUP(E202,'Horario salida'!$C$3:$E$41,3,FALSE),M202-1,M202)</f>
        <v>#N/A</v>
      </c>
      <c r="R202" s="7" t="e">
        <f>IF(N202&lt;VLOOKUP(E202,'Horario salida'!$C$3:$E$41,3,FALSE),N202+60,N202)</f>
        <v>#N/A</v>
      </c>
      <c r="S202" s="7" t="e">
        <f>IF(O202&lt;VLOOKUP(E202,'Horario salida'!$C$3:$F$41,4,FALSE),R202-1,R202)</f>
        <v>#N/A</v>
      </c>
      <c r="T202" s="7" t="e">
        <f>IF(O202&lt;VLOOKUP(E202,'Horario salida'!$C$3:$F$41,4,FALSE),O202+100,O202)</f>
        <v>#N/A</v>
      </c>
      <c r="U202" s="7"/>
      <c r="V202" s="7"/>
      <c r="W202" s="7"/>
      <c r="X202" s="8" t="e">
        <f>Q202-VLOOKUP(E202,'Horario salida'!$C$3:$D$41,2,FALSE)</f>
        <v>#N/A</v>
      </c>
      <c r="Y202" s="8" t="e">
        <f>S202-VLOOKUP(E202,'Horario salida'!$C$3:$E$41,3,FALSE)</f>
        <v>#N/A</v>
      </c>
      <c r="Z202" s="8" t="e">
        <f>T202-VLOOKUP(E202,'Horario salida'!$C$3:$F$41,4,FALSE)</f>
        <v>#N/A</v>
      </c>
      <c r="AB202" s="8" t="e">
        <f t="shared" si="35"/>
        <v>#N/A</v>
      </c>
      <c r="AC202" s="8" t="e">
        <f t="shared" si="36"/>
        <v>#N/A</v>
      </c>
      <c r="AD202" s="8" t="e">
        <f t="shared" si="37"/>
        <v>#N/A</v>
      </c>
      <c r="AF202" s="27"/>
      <c r="AG202" s="30"/>
      <c r="AH202" s="27"/>
      <c r="AI202" s="27"/>
      <c r="AJ202" s="27"/>
      <c r="AK202" s="28"/>
    </row>
    <row r="203" spans="2:37" ht="18" x14ac:dyDescent="0.35">
      <c r="B203" s="196"/>
      <c r="C203" s="37" t="e">
        <f>VLOOKUP(B203,'1 - Dorsales clubs'!B:C,2,FALSE)</f>
        <v>#N/A</v>
      </c>
      <c r="D203" s="37" t="e">
        <f>VLOOKUP(C203,'1 - Dorsales clubs'!C:D,2,FALSE)</f>
        <v>#N/A</v>
      </c>
      <c r="E203" s="37" t="e">
        <f>VLOOKUP(B203,'1 - Dorsales clubs'!B:F,4,FALSE)</f>
        <v>#N/A</v>
      </c>
      <c r="F203" s="24" t="e">
        <f>VLOOKUP(B203,TºCrono!B:C,2,FALSE)</f>
        <v>#N/A</v>
      </c>
      <c r="G203" s="25"/>
      <c r="H203" s="26" t="e">
        <f t="shared" si="30"/>
        <v>#N/A</v>
      </c>
      <c r="I203" s="27"/>
      <c r="J203" s="27" t="e">
        <f t="shared" si="31"/>
        <v>#N/A</v>
      </c>
      <c r="K203" s="27"/>
      <c r="L203" s="27"/>
      <c r="M203" s="1" t="e">
        <f t="shared" si="32"/>
        <v>#N/A</v>
      </c>
      <c r="N203" s="1" t="e">
        <f t="shared" si="33"/>
        <v>#N/A</v>
      </c>
      <c r="O203" s="7" t="e">
        <f t="shared" si="34"/>
        <v>#N/A</v>
      </c>
      <c r="P203" s="7"/>
      <c r="Q203" s="7" t="e">
        <f>IF(N203&lt;VLOOKUP(E203,'Horario salida'!$C$3:$E$41,3,FALSE),M203-1,M203)</f>
        <v>#N/A</v>
      </c>
      <c r="R203" s="7" t="e">
        <f>IF(N203&lt;VLOOKUP(E203,'Horario salida'!$C$3:$E$41,3,FALSE),N203+60,N203)</f>
        <v>#N/A</v>
      </c>
      <c r="S203" s="7" t="e">
        <f>IF(O203&lt;VLOOKUP(E203,'Horario salida'!$C$3:$F$41,4,FALSE),R203-1,R203)</f>
        <v>#N/A</v>
      </c>
      <c r="T203" s="7" t="e">
        <f>IF(O203&lt;VLOOKUP(E203,'Horario salida'!$C$3:$F$41,4,FALSE),O203+100,O203)</f>
        <v>#N/A</v>
      </c>
      <c r="U203" s="7"/>
      <c r="V203" s="7"/>
      <c r="W203" s="7"/>
      <c r="X203" s="8" t="e">
        <f>Q203-VLOOKUP(E203,'Horario salida'!$C$3:$D$41,2,FALSE)</f>
        <v>#N/A</v>
      </c>
      <c r="Y203" s="8" t="e">
        <f>S203-VLOOKUP(E203,'Horario salida'!$C$3:$E$41,3,FALSE)</f>
        <v>#N/A</v>
      </c>
      <c r="Z203" s="8" t="e">
        <f>T203-VLOOKUP(E203,'Horario salida'!$C$3:$F$41,4,FALSE)</f>
        <v>#N/A</v>
      </c>
      <c r="AB203" s="8" t="e">
        <f t="shared" si="35"/>
        <v>#N/A</v>
      </c>
      <c r="AC203" s="8" t="e">
        <f t="shared" si="36"/>
        <v>#N/A</v>
      </c>
      <c r="AD203" s="8" t="e">
        <f t="shared" si="37"/>
        <v>#N/A</v>
      </c>
      <c r="AF203" s="27"/>
      <c r="AG203" s="30"/>
      <c r="AH203" s="27"/>
      <c r="AI203" s="27"/>
      <c r="AJ203" s="27"/>
      <c r="AK203" s="28"/>
    </row>
    <row r="204" spans="2:37" ht="18" x14ac:dyDescent="0.35">
      <c r="B204" s="196"/>
      <c r="C204" s="37" t="e">
        <f>VLOOKUP(B204,'1 - Dorsales clubs'!B:C,2,FALSE)</f>
        <v>#N/A</v>
      </c>
      <c r="D204" s="37" t="e">
        <f>VLOOKUP(C204,'1 - Dorsales clubs'!C:D,2,FALSE)</f>
        <v>#N/A</v>
      </c>
      <c r="E204" s="37" t="e">
        <f>VLOOKUP(B204,'1 - Dorsales clubs'!B:F,4,FALSE)</f>
        <v>#N/A</v>
      </c>
      <c r="F204" s="24" t="e">
        <f>VLOOKUP(B204,TºCrono!B:C,2,FALSE)</f>
        <v>#N/A</v>
      </c>
      <c r="G204" s="25"/>
      <c r="H204" s="26" t="e">
        <f t="shared" si="30"/>
        <v>#N/A</v>
      </c>
      <c r="I204" s="27"/>
      <c r="J204" s="27" t="e">
        <f t="shared" si="31"/>
        <v>#N/A</v>
      </c>
      <c r="K204" s="27"/>
      <c r="L204" s="27"/>
      <c r="M204" s="1" t="e">
        <f t="shared" si="32"/>
        <v>#N/A</v>
      </c>
      <c r="N204" s="1" t="e">
        <f t="shared" si="33"/>
        <v>#N/A</v>
      </c>
      <c r="O204" s="7" t="e">
        <f t="shared" si="34"/>
        <v>#N/A</v>
      </c>
      <c r="P204" s="7"/>
      <c r="Q204" s="7" t="e">
        <f>IF(N204&lt;VLOOKUP(E204,'Horario salida'!$C$3:$E$41,3,FALSE),M204-1,M204)</f>
        <v>#N/A</v>
      </c>
      <c r="R204" s="7" t="e">
        <f>IF(N204&lt;VLOOKUP(E204,'Horario salida'!$C$3:$E$41,3,FALSE),N204+60,N204)</f>
        <v>#N/A</v>
      </c>
      <c r="S204" s="7" t="e">
        <f>IF(O204&lt;VLOOKUP(E204,'Horario salida'!$C$3:$F$41,4,FALSE),R204-1,R204)</f>
        <v>#N/A</v>
      </c>
      <c r="T204" s="7" t="e">
        <f>IF(O204&lt;VLOOKUP(E204,'Horario salida'!$C$3:$F$41,4,FALSE),O204+100,O204)</f>
        <v>#N/A</v>
      </c>
      <c r="U204" s="7"/>
      <c r="V204" s="7"/>
      <c r="W204" s="7"/>
      <c r="X204" s="8" t="e">
        <f>Q204-VLOOKUP(E204,'Horario salida'!$C$3:$D$41,2,FALSE)</f>
        <v>#N/A</v>
      </c>
      <c r="Y204" s="8" t="e">
        <f>S204-VLOOKUP(E204,'Horario salida'!$C$3:$E$41,3,FALSE)</f>
        <v>#N/A</v>
      </c>
      <c r="Z204" s="8" t="e">
        <f>T204-VLOOKUP(E204,'Horario salida'!$C$3:$F$41,4,FALSE)</f>
        <v>#N/A</v>
      </c>
      <c r="AB204" s="8" t="e">
        <f t="shared" si="35"/>
        <v>#N/A</v>
      </c>
      <c r="AC204" s="8" t="e">
        <f t="shared" si="36"/>
        <v>#N/A</v>
      </c>
      <c r="AD204" s="8" t="e">
        <f t="shared" si="37"/>
        <v>#N/A</v>
      </c>
      <c r="AF204" s="27"/>
      <c r="AG204" s="30"/>
      <c r="AH204" s="27"/>
      <c r="AI204" s="27"/>
      <c r="AJ204" s="27"/>
      <c r="AK204" s="28"/>
    </row>
    <row r="205" spans="2:37" ht="18" x14ac:dyDescent="0.35">
      <c r="B205" s="196"/>
      <c r="C205" s="37" t="e">
        <f>VLOOKUP(B205,'1 - Dorsales clubs'!B:C,2,FALSE)</f>
        <v>#N/A</v>
      </c>
      <c r="D205" s="37" t="e">
        <f>VLOOKUP(C205,'1 - Dorsales clubs'!C:D,2,FALSE)</f>
        <v>#N/A</v>
      </c>
      <c r="E205" s="37" t="e">
        <f>VLOOKUP(B205,'1 - Dorsales clubs'!B:F,4,FALSE)</f>
        <v>#N/A</v>
      </c>
      <c r="F205" s="24" t="e">
        <f>VLOOKUP(B205,TºCrono!B:C,2,FALSE)</f>
        <v>#N/A</v>
      </c>
      <c r="G205" s="25"/>
      <c r="H205" s="26" t="e">
        <f t="shared" si="30"/>
        <v>#N/A</v>
      </c>
      <c r="I205" s="27"/>
      <c r="J205" s="27" t="e">
        <f t="shared" si="31"/>
        <v>#N/A</v>
      </c>
      <c r="K205" s="27"/>
      <c r="L205" s="27"/>
      <c r="M205" s="1" t="e">
        <f t="shared" si="32"/>
        <v>#N/A</v>
      </c>
      <c r="N205" s="1" t="e">
        <f t="shared" si="33"/>
        <v>#N/A</v>
      </c>
      <c r="O205" s="7" t="e">
        <f t="shared" si="34"/>
        <v>#N/A</v>
      </c>
      <c r="P205" s="7"/>
      <c r="Q205" s="7" t="e">
        <f>IF(N205&lt;VLOOKUP(E205,'Horario salida'!$C$3:$E$41,3,FALSE),M205-1,M205)</f>
        <v>#N/A</v>
      </c>
      <c r="R205" s="7" t="e">
        <f>IF(N205&lt;VLOOKUP(E205,'Horario salida'!$C$3:$E$41,3,FALSE),N205+60,N205)</f>
        <v>#N/A</v>
      </c>
      <c r="S205" s="7" t="e">
        <f>IF(O205&lt;VLOOKUP(E205,'Horario salida'!$C$3:$F$41,4,FALSE),R205-1,R205)</f>
        <v>#N/A</v>
      </c>
      <c r="T205" s="7" t="e">
        <f>IF(O205&lt;VLOOKUP(E205,'Horario salida'!$C$3:$F$41,4,FALSE),O205+100,O205)</f>
        <v>#N/A</v>
      </c>
      <c r="U205" s="7"/>
      <c r="V205" s="7"/>
      <c r="W205" s="7"/>
      <c r="X205" s="8" t="e">
        <f>Q205-VLOOKUP(E205,'Horario salida'!$C$3:$D$41,2,FALSE)</f>
        <v>#N/A</v>
      </c>
      <c r="Y205" s="8" t="e">
        <f>S205-VLOOKUP(E205,'Horario salida'!$C$3:$E$41,3,FALSE)</f>
        <v>#N/A</v>
      </c>
      <c r="Z205" s="8" t="e">
        <f>T205-VLOOKUP(E205,'Horario salida'!$C$3:$F$41,4,FALSE)</f>
        <v>#N/A</v>
      </c>
      <c r="AB205" s="8" t="e">
        <f t="shared" si="35"/>
        <v>#N/A</v>
      </c>
      <c r="AC205" s="8" t="e">
        <f t="shared" si="36"/>
        <v>#N/A</v>
      </c>
      <c r="AD205" s="8" t="e">
        <f t="shared" si="37"/>
        <v>#N/A</v>
      </c>
      <c r="AF205" s="27"/>
      <c r="AG205" s="30"/>
      <c r="AH205" s="27"/>
      <c r="AI205" s="27"/>
      <c r="AJ205" s="27"/>
      <c r="AK205" s="28"/>
    </row>
    <row r="206" spans="2:37" ht="18" x14ac:dyDescent="0.35">
      <c r="B206" s="196"/>
      <c r="C206" s="37" t="e">
        <f>VLOOKUP(B206,'1 - Dorsales clubs'!B:C,2,FALSE)</f>
        <v>#N/A</v>
      </c>
      <c r="D206" s="37" t="e">
        <f>VLOOKUP(C206,'1 - Dorsales clubs'!C:D,2,FALSE)</f>
        <v>#N/A</v>
      </c>
      <c r="E206" s="37" t="e">
        <f>VLOOKUP(B206,'1 - Dorsales clubs'!B:F,4,FALSE)</f>
        <v>#N/A</v>
      </c>
      <c r="F206" s="24" t="e">
        <f>VLOOKUP(B206,TºCrono!B:C,2,FALSE)</f>
        <v>#N/A</v>
      </c>
      <c r="G206" s="25"/>
      <c r="H206" s="26" t="e">
        <f t="shared" si="30"/>
        <v>#N/A</v>
      </c>
      <c r="I206" s="27"/>
      <c r="J206" s="27" t="e">
        <f t="shared" si="31"/>
        <v>#N/A</v>
      </c>
      <c r="K206" s="27"/>
      <c r="L206" s="27"/>
      <c r="M206" s="1" t="e">
        <f t="shared" si="32"/>
        <v>#N/A</v>
      </c>
      <c r="N206" s="1" t="e">
        <f t="shared" si="33"/>
        <v>#N/A</v>
      </c>
      <c r="O206" s="7" t="e">
        <f t="shared" si="34"/>
        <v>#N/A</v>
      </c>
      <c r="P206" s="7"/>
      <c r="Q206" s="7" t="e">
        <f>IF(N206&lt;VLOOKUP(E206,'Horario salida'!$C$3:$E$41,3,FALSE),M206-1,M206)</f>
        <v>#N/A</v>
      </c>
      <c r="R206" s="7" t="e">
        <f>IF(N206&lt;VLOOKUP(E206,'Horario salida'!$C$3:$E$41,3,FALSE),N206+60,N206)</f>
        <v>#N/A</v>
      </c>
      <c r="S206" s="7" t="e">
        <f>IF(O206&lt;VLOOKUP(E206,'Horario salida'!$C$3:$F$41,4,FALSE),R206-1,R206)</f>
        <v>#N/A</v>
      </c>
      <c r="T206" s="7" t="e">
        <f>IF(O206&lt;VLOOKUP(E206,'Horario salida'!$C$3:$F$41,4,FALSE),O206+100,O206)</f>
        <v>#N/A</v>
      </c>
      <c r="U206" s="7"/>
      <c r="V206" s="7"/>
      <c r="W206" s="7"/>
      <c r="X206" s="8" t="e">
        <f>Q206-VLOOKUP(E206,'Horario salida'!$C$3:$D$41,2,FALSE)</f>
        <v>#N/A</v>
      </c>
      <c r="Y206" s="8" t="e">
        <f>S206-VLOOKUP(E206,'Horario salida'!$C$3:$E$41,3,FALSE)</f>
        <v>#N/A</v>
      </c>
      <c r="Z206" s="8" t="e">
        <f>T206-VLOOKUP(E206,'Horario salida'!$C$3:$F$41,4,FALSE)</f>
        <v>#N/A</v>
      </c>
      <c r="AB206" s="8" t="e">
        <f t="shared" si="35"/>
        <v>#N/A</v>
      </c>
      <c r="AC206" s="8" t="e">
        <f t="shared" si="36"/>
        <v>#N/A</v>
      </c>
      <c r="AD206" s="8" t="e">
        <f t="shared" si="37"/>
        <v>#N/A</v>
      </c>
      <c r="AF206" s="27"/>
      <c r="AG206" s="30"/>
      <c r="AH206" s="27"/>
      <c r="AI206" s="27"/>
      <c r="AJ206" s="27"/>
      <c r="AK206" s="28"/>
    </row>
    <row r="207" spans="2:37" ht="18" x14ac:dyDescent="0.35">
      <c r="B207" s="196"/>
      <c r="C207" s="37" t="e">
        <f>VLOOKUP(B207,'1 - Dorsales clubs'!B:C,2,FALSE)</f>
        <v>#N/A</v>
      </c>
      <c r="D207" s="37" t="e">
        <f>VLOOKUP(C207,'1 - Dorsales clubs'!C:D,2,FALSE)</f>
        <v>#N/A</v>
      </c>
      <c r="E207" s="37" t="e">
        <f>VLOOKUP(B207,'1 - Dorsales clubs'!B:F,4,FALSE)</f>
        <v>#N/A</v>
      </c>
      <c r="F207" s="24" t="e">
        <f>VLOOKUP(B207,TºCrono!B:C,2,FALSE)</f>
        <v>#N/A</v>
      </c>
      <c r="G207" s="25"/>
      <c r="H207" s="26" t="e">
        <f t="shared" si="30"/>
        <v>#N/A</v>
      </c>
      <c r="I207" s="27"/>
      <c r="J207" s="27" t="e">
        <f t="shared" si="31"/>
        <v>#N/A</v>
      </c>
      <c r="K207" s="27"/>
      <c r="L207" s="27"/>
      <c r="M207" s="1" t="e">
        <f t="shared" si="32"/>
        <v>#N/A</v>
      </c>
      <c r="N207" s="1" t="e">
        <f t="shared" si="33"/>
        <v>#N/A</v>
      </c>
      <c r="O207" s="7" t="e">
        <f t="shared" si="34"/>
        <v>#N/A</v>
      </c>
      <c r="P207" s="7"/>
      <c r="Q207" s="7" t="e">
        <f>IF(N207&lt;VLOOKUP(E207,'Horario salida'!$C$3:$E$41,3,FALSE),M207-1,M207)</f>
        <v>#N/A</v>
      </c>
      <c r="R207" s="7" t="e">
        <f>IF(N207&lt;VLOOKUP(E207,'Horario salida'!$C$3:$E$41,3,FALSE),N207+60,N207)</f>
        <v>#N/A</v>
      </c>
      <c r="S207" s="7" t="e">
        <f>IF(O207&lt;VLOOKUP(E207,'Horario salida'!$C$3:$F$41,4,FALSE),R207-1,R207)</f>
        <v>#N/A</v>
      </c>
      <c r="T207" s="7" t="e">
        <f>IF(O207&lt;VLOOKUP(E207,'Horario salida'!$C$3:$F$41,4,FALSE),O207+100,O207)</f>
        <v>#N/A</v>
      </c>
      <c r="U207" s="7"/>
      <c r="V207" s="7"/>
      <c r="W207" s="7"/>
      <c r="X207" s="8" t="e">
        <f>Q207-VLOOKUP(E207,'Horario salida'!$C$3:$D$41,2,FALSE)</f>
        <v>#N/A</v>
      </c>
      <c r="Y207" s="8" t="e">
        <f>S207-VLOOKUP(E207,'Horario salida'!$C$3:$E$41,3,FALSE)</f>
        <v>#N/A</v>
      </c>
      <c r="Z207" s="8" t="e">
        <f>T207-VLOOKUP(E207,'Horario salida'!$C$3:$F$41,4,FALSE)</f>
        <v>#N/A</v>
      </c>
      <c r="AB207" s="8" t="e">
        <f t="shared" si="35"/>
        <v>#N/A</v>
      </c>
      <c r="AC207" s="8" t="e">
        <f t="shared" si="36"/>
        <v>#N/A</v>
      </c>
      <c r="AD207" s="8" t="e">
        <f t="shared" si="37"/>
        <v>#N/A</v>
      </c>
      <c r="AF207" s="27"/>
      <c r="AG207" s="30"/>
      <c r="AH207" s="27"/>
      <c r="AI207" s="27"/>
      <c r="AJ207" s="27"/>
      <c r="AK207" s="28"/>
    </row>
    <row r="208" spans="2:37" ht="18" x14ac:dyDescent="0.35">
      <c r="B208" s="196"/>
      <c r="C208" s="37" t="e">
        <f>VLOOKUP(B208,'1 - Dorsales clubs'!B:C,2,FALSE)</f>
        <v>#N/A</v>
      </c>
      <c r="D208" s="37" t="e">
        <f>VLOOKUP(C208,'1 - Dorsales clubs'!C:D,2,FALSE)</f>
        <v>#N/A</v>
      </c>
      <c r="E208" s="37" t="e">
        <f>VLOOKUP(B208,'1 - Dorsales clubs'!B:F,4,FALSE)</f>
        <v>#N/A</v>
      </c>
      <c r="F208" s="24" t="e">
        <f>VLOOKUP(B208,TºCrono!B:C,2,FALSE)</f>
        <v>#N/A</v>
      </c>
      <c r="G208" s="25"/>
      <c r="H208" s="26" t="e">
        <f t="shared" si="30"/>
        <v>#N/A</v>
      </c>
      <c r="I208" s="27"/>
      <c r="J208" s="27" t="e">
        <f t="shared" si="31"/>
        <v>#N/A</v>
      </c>
      <c r="K208" s="27"/>
      <c r="L208" s="27"/>
      <c r="M208" s="1" t="e">
        <f t="shared" si="32"/>
        <v>#N/A</v>
      </c>
      <c r="N208" s="1" t="e">
        <f t="shared" si="33"/>
        <v>#N/A</v>
      </c>
      <c r="O208" s="7" t="e">
        <f t="shared" si="34"/>
        <v>#N/A</v>
      </c>
      <c r="P208" s="7"/>
      <c r="Q208" s="7" t="e">
        <f>IF(N208&lt;VLOOKUP(E208,'Horario salida'!$C$3:$E$41,3,FALSE),M208-1,M208)</f>
        <v>#N/A</v>
      </c>
      <c r="R208" s="7" t="e">
        <f>IF(N208&lt;VLOOKUP(E208,'Horario salida'!$C$3:$E$41,3,FALSE),N208+60,N208)</f>
        <v>#N/A</v>
      </c>
      <c r="S208" s="7" t="e">
        <f>IF(O208&lt;VLOOKUP(E208,'Horario salida'!$C$3:$F$41,4,FALSE),R208-1,R208)</f>
        <v>#N/A</v>
      </c>
      <c r="T208" s="7" t="e">
        <f>IF(O208&lt;VLOOKUP(E208,'Horario salida'!$C$3:$F$41,4,FALSE),O208+100,O208)</f>
        <v>#N/A</v>
      </c>
      <c r="U208" s="7"/>
      <c r="V208" s="7"/>
      <c r="W208" s="7"/>
      <c r="X208" s="8" t="e">
        <f>Q208-VLOOKUP(E208,'Horario salida'!$C$3:$D$41,2,FALSE)</f>
        <v>#N/A</v>
      </c>
      <c r="Y208" s="8" t="e">
        <f>S208-VLOOKUP(E208,'Horario salida'!$C$3:$E$41,3,FALSE)</f>
        <v>#N/A</v>
      </c>
      <c r="Z208" s="8" t="e">
        <f>T208-VLOOKUP(E208,'Horario salida'!$C$3:$F$41,4,FALSE)</f>
        <v>#N/A</v>
      </c>
      <c r="AB208" s="8" t="e">
        <f t="shared" si="35"/>
        <v>#N/A</v>
      </c>
      <c r="AC208" s="8" t="e">
        <f t="shared" si="36"/>
        <v>#N/A</v>
      </c>
      <c r="AD208" s="8" t="e">
        <f t="shared" si="37"/>
        <v>#N/A</v>
      </c>
      <c r="AF208" s="27"/>
      <c r="AG208" s="30"/>
      <c r="AH208" s="27"/>
      <c r="AI208" s="27"/>
      <c r="AJ208" s="27"/>
      <c r="AK208" s="28"/>
    </row>
    <row r="209" spans="2:37" ht="18" x14ac:dyDescent="0.35">
      <c r="B209" s="196"/>
      <c r="C209" s="37" t="e">
        <f>VLOOKUP(B209,'1 - Dorsales clubs'!B:C,2,FALSE)</f>
        <v>#N/A</v>
      </c>
      <c r="D209" s="37" t="e">
        <f>VLOOKUP(C209,'1 - Dorsales clubs'!C:D,2,FALSE)</f>
        <v>#N/A</v>
      </c>
      <c r="E209" s="37" t="e">
        <f>VLOOKUP(B209,'1 - Dorsales clubs'!B:F,4,FALSE)</f>
        <v>#N/A</v>
      </c>
      <c r="F209" s="24" t="e">
        <f>VLOOKUP(B209,TºCrono!B:C,2,FALSE)</f>
        <v>#N/A</v>
      </c>
      <c r="G209" s="25"/>
      <c r="H209" s="26" t="e">
        <f t="shared" si="30"/>
        <v>#N/A</v>
      </c>
      <c r="I209" s="27"/>
      <c r="J209" s="27" t="e">
        <f t="shared" si="31"/>
        <v>#N/A</v>
      </c>
      <c r="K209" s="27"/>
      <c r="L209" s="27"/>
      <c r="M209" s="1" t="e">
        <f t="shared" si="32"/>
        <v>#N/A</v>
      </c>
      <c r="N209" s="1" t="e">
        <f t="shared" si="33"/>
        <v>#N/A</v>
      </c>
      <c r="O209" s="7" t="e">
        <f t="shared" si="34"/>
        <v>#N/A</v>
      </c>
      <c r="P209" s="7"/>
      <c r="Q209" s="7" t="e">
        <f>IF(N209&lt;VLOOKUP(E209,'Horario salida'!$C$3:$E$41,3,FALSE),M209-1,M209)</f>
        <v>#N/A</v>
      </c>
      <c r="R209" s="7" t="e">
        <f>IF(N209&lt;VLOOKUP(E209,'Horario salida'!$C$3:$E$41,3,FALSE),N209+60,N209)</f>
        <v>#N/A</v>
      </c>
      <c r="S209" s="7" t="e">
        <f>IF(O209&lt;VLOOKUP(E209,'Horario salida'!$C$3:$F$41,4,FALSE),R209-1,R209)</f>
        <v>#N/A</v>
      </c>
      <c r="T209" s="7" t="e">
        <f>IF(O209&lt;VLOOKUP(E209,'Horario salida'!$C$3:$F$41,4,FALSE),O209+100,O209)</f>
        <v>#N/A</v>
      </c>
      <c r="U209" s="7"/>
      <c r="V209" s="7"/>
      <c r="W209" s="7"/>
      <c r="X209" s="8" t="e">
        <f>Q209-VLOOKUP(E209,'Horario salida'!$C$3:$D$41,2,FALSE)</f>
        <v>#N/A</v>
      </c>
      <c r="Y209" s="8" t="e">
        <f>S209-VLOOKUP(E209,'Horario salida'!$C$3:$E$41,3,FALSE)</f>
        <v>#N/A</v>
      </c>
      <c r="Z209" s="8" t="e">
        <f>T209-VLOOKUP(E209,'Horario salida'!$C$3:$F$41,4,FALSE)</f>
        <v>#N/A</v>
      </c>
      <c r="AB209" s="8" t="e">
        <f t="shared" si="35"/>
        <v>#N/A</v>
      </c>
      <c r="AC209" s="8" t="e">
        <f t="shared" si="36"/>
        <v>#N/A</v>
      </c>
      <c r="AD209" s="8" t="e">
        <f t="shared" si="37"/>
        <v>#N/A</v>
      </c>
      <c r="AF209" s="27"/>
      <c r="AG209" s="30"/>
      <c r="AH209" s="27"/>
      <c r="AI209" s="27"/>
      <c r="AJ209" s="27"/>
      <c r="AK209" s="28"/>
    </row>
    <row r="210" spans="2:37" ht="18" x14ac:dyDescent="0.35">
      <c r="B210" s="196"/>
      <c r="C210" s="37" t="e">
        <f>VLOOKUP(B210,'1 - Dorsales clubs'!B:C,2,FALSE)</f>
        <v>#N/A</v>
      </c>
      <c r="D210" s="37" t="e">
        <f>VLOOKUP(C210,'1 - Dorsales clubs'!C:D,2,FALSE)</f>
        <v>#N/A</v>
      </c>
      <c r="E210" s="37" t="e">
        <f>VLOOKUP(B210,'1 - Dorsales clubs'!B:F,4,FALSE)</f>
        <v>#N/A</v>
      </c>
      <c r="F210" s="24" t="e">
        <f>VLOOKUP(B210,TºCrono!B:C,2,FALSE)</f>
        <v>#N/A</v>
      </c>
      <c r="G210" s="25"/>
      <c r="H210" s="26" t="e">
        <f t="shared" si="30"/>
        <v>#N/A</v>
      </c>
      <c r="I210" s="27"/>
      <c r="J210" s="27" t="e">
        <f t="shared" si="31"/>
        <v>#N/A</v>
      </c>
      <c r="K210" s="27"/>
      <c r="L210" s="27"/>
      <c r="M210" s="1" t="e">
        <f t="shared" si="32"/>
        <v>#N/A</v>
      </c>
      <c r="N210" s="1" t="e">
        <f t="shared" si="33"/>
        <v>#N/A</v>
      </c>
      <c r="O210" s="7" t="e">
        <f t="shared" si="34"/>
        <v>#N/A</v>
      </c>
      <c r="P210" s="7"/>
      <c r="Q210" s="7" t="e">
        <f>IF(N210&lt;VLOOKUP(E210,'Horario salida'!$C$3:$E$41,3,FALSE),M210-1,M210)</f>
        <v>#N/A</v>
      </c>
      <c r="R210" s="7" t="e">
        <f>IF(N210&lt;VLOOKUP(E210,'Horario salida'!$C$3:$E$41,3,FALSE),N210+60,N210)</f>
        <v>#N/A</v>
      </c>
      <c r="S210" s="7" t="e">
        <f>IF(O210&lt;VLOOKUP(E210,'Horario salida'!$C$3:$F$41,4,FALSE),R210-1,R210)</f>
        <v>#N/A</v>
      </c>
      <c r="T210" s="7" t="e">
        <f>IF(O210&lt;VLOOKUP(E210,'Horario salida'!$C$3:$F$41,4,FALSE),O210+100,O210)</f>
        <v>#N/A</v>
      </c>
      <c r="U210" s="7"/>
      <c r="V210" s="7"/>
      <c r="W210" s="7"/>
      <c r="X210" s="8" t="e">
        <f>Q210-VLOOKUP(E210,'Horario salida'!$C$3:$D$41,2,FALSE)</f>
        <v>#N/A</v>
      </c>
      <c r="Y210" s="8" t="e">
        <f>S210-VLOOKUP(E210,'Horario salida'!$C$3:$E$41,3,FALSE)</f>
        <v>#N/A</v>
      </c>
      <c r="Z210" s="8" t="e">
        <f>T210-VLOOKUP(E210,'Horario salida'!$C$3:$F$41,4,FALSE)</f>
        <v>#N/A</v>
      </c>
      <c r="AB210" s="8" t="e">
        <f t="shared" si="35"/>
        <v>#N/A</v>
      </c>
      <c r="AC210" s="8" t="e">
        <f t="shared" si="36"/>
        <v>#N/A</v>
      </c>
      <c r="AD210" s="8" t="e">
        <f t="shared" si="37"/>
        <v>#N/A</v>
      </c>
      <c r="AF210" s="27"/>
      <c r="AG210" s="30"/>
      <c r="AH210" s="27"/>
      <c r="AI210" s="27"/>
      <c r="AJ210" s="27"/>
      <c r="AK210" s="28"/>
    </row>
    <row r="211" spans="2:37" ht="18" x14ac:dyDescent="0.35">
      <c r="B211" s="196"/>
      <c r="C211" s="37" t="e">
        <f>VLOOKUP(B211,'1 - Dorsales clubs'!B:C,2,FALSE)</f>
        <v>#N/A</v>
      </c>
      <c r="D211" s="37" t="e">
        <f>VLOOKUP(C211,'1 - Dorsales clubs'!C:D,2,FALSE)</f>
        <v>#N/A</v>
      </c>
      <c r="E211" s="37" t="e">
        <f>VLOOKUP(B211,'1 - Dorsales clubs'!B:F,4,FALSE)</f>
        <v>#N/A</v>
      </c>
      <c r="F211" s="24" t="e">
        <f>VLOOKUP(B211,TºCrono!B:C,2,FALSE)</f>
        <v>#N/A</v>
      </c>
      <c r="G211" s="25"/>
      <c r="H211" s="26" t="e">
        <f t="shared" si="30"/>
        <v>#N/A</v>
      </c>
      <c r="I211" s="27"/>
      <c r="J211" s="27" t="e">
        <f t="shared" si="31"/>
        <v>#N/A</v>
      </c>
      <c r="K211" s="27"/>
      <c r="L211" s="27"/>
      <c r="M211" s="1" t="e">
        <f t="shared" si="32"/>
        <v>#N/A</v>
      </c>
      <c r="N211" s="1" t="e">
        <f t="shared" si="33"/>
        <v>#N/A</v>
      </c>
      <c r="O211" s="7" t="e">
        <f t="shared" si="34"/>
        <v>#N/A</v>
      </c>
      <c r="P211" s="7"/>
      <c r="Q211" s="7" t="e">
        <f>IF(N211&lt;VLOOKUP(E211,'Horario salida'!$C$3:$E$41,3,FALSE),M211-1,M211)</f>
        <v>#N/A</v>
      </c>
      <c r="R211" s="7" t="e">
        <f>IF(N211&lt;VLOOKUP(E211,'Horario salida'!$C$3:$E$41,3,FALSE),N211+60,N211)</f>
        <v>#N/A</v>
      </c>
      <c r="S211" s="7" t="e">
        <f>IF(O211&lt;VLOOKUP(E211,'Horario salida'!$C$3:$F$41,4,FALSE),R211-1,R211)</f>
        <v>#N/A</v>
      </c>
      <c r="T211" s="7" t="e">
        <f>IF(O211&lt;VLOOKUP(E211,'Horario salida'!$C$3:$F$41,4,FALSE),O211+100,O211)</f>
        <v>#N/A</v>
      </c>
      <c r="U211" s="7"/>
      <c r="V211" s="7"/>
      <c r="W211" s="7"/>
      <c r="X211" s="8" t="e">
        <f>Q211-VLOOKUP(E211,'Horario salida'!$C$3:$D$41,2,FALSE)</f>
        <v>#N/A</v>
      </c>
      <c r="Y211" s="8" t="e">
        <f>S211-VLOOKUP(E211,'Horario salida'!$C$3:$E$41,3,FALSE)</f>
        <v>#N/A</v>
      </c>
      <c r="Z211" s="8" t="e">
        <f>T211-VLOOKUP(E211,'Horario salida'!$C$3:$F$41,4,FALSE)</f>
        <v>#N/A</v>
      </c>
      <c r="AB211" s="8" t="e">
        <f t="shared" si="35"/>
        <v>#N/A</v>
      </c>
      <c r="AC211" s="8" t="e">
        <f t="shared" si="36"/>
        <v>#N/A</v>
      </c>
      <c r="AD211" s="8" t="e">
        <f t="shared" si="37"/>
        <v>#N/A</v>
      </c>
      <c r="AF211" s="27"/>
      <c r="AG211" s="30"/>
      <c r="AH211" s="27"/>
      <c r="AI211" s="27"/>
      <c r="AJ211" s="27"/>
      <c r="AK211" s="28"/>
    </row>
    <row r="212" spans="2:37" ht="18" x14ac:dyDescent="0.35">
      <c r="B212" s="196"/>
      <c r="C212" s="37" t="e">
        <f>VLOOKUP(B212,'1 - Dorsales clubs'!B:C,2,FALSE)</f>
        <v>#N/A</v>
      </c>
      <c r="D212" s="37" t="e">
        <f>VLOOKUP(C212,'1 - Dorsales clubs'!C:D,2,FALSE)</f>
        <v>#N/A</v>
      </c>
      <c r="E212" s="37" t="e">
        <f>VLOOKUP(B212,'1 - Dorsales clubs'!B:F,4,FALSE)</f>
        <v>#N/A</v>
      </c>
      <c r="F212" s="24" t="e">
        <f>VLOOKUP(B212,TºCrono!B:C,2,FALSE)</f>
        <v>#N/A</v>
      </c>
      <c r="G212" s="25"/>
      <c r="H212" s="26" t="e">
        <f t="shared" si="30"/>
        <v>#N/A</v>
      </c>
      <c r="I212" s="27"/>
      <c r="J212" s="27" t="e">
        <f t="shared" si="31"/>
        <v>#N/A</v>
      </c>
      <c r="K212" s="27"/>
      <c r="L212" s="27"/>
      <c r="M212" s="1" t="e">
        <f t="shared" si="32"/>
        <v>#N/A</v>
      </c>
      <c r="N212" s="1" t="e">
        <f t="shared" si="33"/>
        <v>#N/A</v>
      </c>
      <c r="O212" s="7" t="e">
        <f t="shared" si="34"/>
        <v>#N/A</v>
      </c>
      <c r="P212" s="7"/>
      <c r="Q212" s="7" t="e">
        <f>IF(N212&lt;VLOOKUP(E212,'Horario salida'!$C$3:$E$41,3,FALSE),M212-1,M212)</f>
        <v>#N/A</v>
      </c>
      <c r="R212" s="7" t="e">
        <f>IF(N212&lt;VLOOKUP(E212,'Horario salida'!$C$3:$E$41,3,FALSE),N212+60,N212)</f>
        <v>#N/A</v>
      </c>
      <c r="S212" s="7" t="e">
        <f>IF(O212&lt;VLOOKUP(E212,'Horario salida'!$C$3:$F$41,4,FALSE),R212-1,R212)</f>
        <v>#N/A</v>
      </c>
      <c r="T212" s="7" t="e">
        <f>IF(O212&lt;VLOOKUP(E212,'Horario salida'!$C$3:$F$41,4,FALSE),O212+100,O212)</f>
        <v>#N/A</v>
      </c>
      <c r="U212" s="7"/>
      <c r="V212" s="7"/>
      <c r="W212" s="7"/>
      <c r="X212" s="8" t="e">
        <f>Q212-VLOOKUP(E212,'Horario salida'!$C$3:$D$41,2,FALSE)</f>
        <v>#N/A</v>
      </c>
      <c r="Y212" s="8" t="e">
        <f>S212-VLOOKUP(E212,'Horario salida'!$C$3:$E$41,3,FALSE)</f>
        <v>#N/A</v>
      </c>
      <c r="Z212" s="8" t="e">
        <f>T212-VLOOKUP(E212,'Horario salida'!$C$3:$F$41,4,FALSE)</f>
        <v>#N/A</v>
      </c>
      <c r="AB212" s="8" t="e">
        <f t="shared" si="35"/>
        <v>#N/A</v>
      </c>
      <c r="AC212" s="8" t="e">
        <f t="shared" si="36"/>
        <v>#N/A</v>
      </c>
      <c r="AD212" s="8" t="e">
        <f t="shared" si="37"/>
        <v>#N/A</v>
      </c>
      <c r="AF212" s="27"/>
      <c r="AG212" s="30"/>
      <c r="AH212" s="27"/>
      <c r="AI212" s="27"/>
      <c r="AJ212" s="27"/>
      <c r="AK212" s="28"/>
    </row>
    <row r="213" spans="2:37" ht="18" x14ac:dyDescent="0.35">
      <c r="B213" s="196"/>
      <c r="C213" s="37" t="e">
        <f>VLOOKUP(B213,'1 - Dorsales clubs'!B:C,2,FALSE)</f>
        <v>#N/A</v>
      </c>
      <c r="D213" s="37" t="e">
        <f>VLOOKUP(C213,'1 - Dorsales clubs'!C:D,2,FALSE)</f>
        <v>#N/A</v>
      </c>
      <c r="E213" s="37" t="e">
        <f>VLOOKUP(B213,'1 - Dorsales clubs'!B:F,4,FALSE)</f>
        <v>#N/A</v>
      </c>
      <c r="F213" s="24" t="e">
        <f>VLOOKUP(B213,TºCrono!B:C,2,FALSE)</f>
        <v>#N/A</v>
      </c>
      <c r="G213" s="25"/>
      <c r="H213" s="26" t="e">
        <f t="shared" si="30"/>
        <v>#N/A</v>
      </c>
      <c r="I213" s="27"/>
      <c r="J213" s="27" t="e">
        <f t="shared" si="31"/>
        <v>#N/A</v>
      </c>
      <c r="K213" s="27"/>
      <c r="L213" s="27"/>
      <c r="M213" s="1" t="e">
        <f t="shared" si="32"/>
        <v>#N/A</v>
      </c>
      <c r="N213" s="1" t="e">
        <f t="shared" si="33"/>
        <v>#N/A</v>
      </c>
      <c r="O213" s="7" t="e">
        <f t="shared" si="34"/>
        <v>#N/A</v>
      </c>
      <c r="P213" s="7"/>
      <c r="Q213" s="7" t="e">
        <f>IF(N213&lt;VLOOKUP(E213,'Horario salida'!$C$3:$E$41,3,FALSE),M213-1,M213)</f>
        <v>#N/A</v>
      </c>
      <c r="R213" s="7" t="e">
        <f>IF(N213&lt;VLOOKUP(E213,'Horario salida'!$C$3:$E$41,3,FALSE),N213+60,N213)</f>
        <v>#N/A</v>
      </c>
      <c r="S213" s="7" t="e">
        <f>IF(O213&lt;VLOOKUP(E213,'Horario salida'!$C$3:$F$41,4,FALSE),R213-1,R213)</f>
        <v>#N/A</v>
      </c>
      <c r="T213" s="7" t="e">
        <f>IF(O213&lt;VLOOKUP(E213,'Horario salida'!$C$3:$F$41,4,FALSE),O213+100,O213)</f>
        <v>#N/A</v>
      </c>
      <c r="U213" s="7"/>
      <c r="V213" s="7"/>
      <c r="W213" s="7"/>
      <c r="X213" s="8" t="e">
        <f>Q213-VLOOKUP(E213,'Horario salida'!$C$3:$D$41,2,FALSE)</f>
        <v>#N/A</v>
      </c>
      <c r="Y213" s="8" t="e">
        <f>S213-VLOOKUP(E213,'Horario salida'!$C$3:$E$41,3,FALSE)</f>
        <v>#N/A</v>
      </c>
      <c r="Z213" s="8" t="e">
        <f>T213-VLOOKUP(E213,'Horario salida'!$C$3:$F$41,4,FALSE)</f>
        <v>#N/A</v>
      </c>
      <c r="AB213" s="8" t="e">
        <f t="shared" si="35"/>
        <v>#N/A</v>
      </c>
      <c r="AC213" s="8" t="e">
        <f t="shared" si="36"/>
        <v>#N/A</v>
      </c>
      <c r="AD213" s="8" t="e">
        <f t="shared" si="37"/>
        <v>#N/A</v>
      </c>
      <c r="AF213" s="27"/>
      <c r="AG213" s="30"/>
      <c r="AH213" s="27"/>
      <c r="AI213" s="27"/>
      <c r="AJ213" s="27"/>
      <c r="AK213" s="28"/>
    </row>
    <row r="214" spans="2:37" ht="18" x14ac:dyDescent="0.35">
      <c r="B214" s="196"/>
      <c r="C214" s="37" t="e">
        <f>VLOOKUP(B214,'1 - Dorsales clubs'!B:C,2,FALSE)</f>
        <v>#N/A</v>
      </c>
      <c r="D214" s="37" t="e">
        <f>VLOOKUP(C214,'1 - Dorsales clubs'!C:D,2,FALSE)</f>
        <v>#N/A</v>
      </c>
      <c r="E214" s="37" t="e">
        <f>VLOOKUP(B214,'1 - Dorsales clubs'!B:F,4,FALSE)</f>
        <v>#N/A</v>
      </c>
      <c r="F214" s="24" t="e">
        <f>VLOOKUP(B214,TºCrono!B:C,2,FALSE)</f>
        <v>#N/A</v>
      </c>
      <c r="G214" s="25"/>
      <c r="H214" s="26" t="e">
        <f t="shared" si="30"/>
        <v>#N/A</v>
      </c>
      <c r="I214" s="27"/>
      <c r="J214" s="27" t="e">
        <f t="shared" si="31"/>
        <v>#N/A</v>
      </c>
      <c r="K214" s="27"/>
      <c r="L214" s="27"/>
      <c r="M214" s="1" t="e">
        <f t="shared" si="32"/>
        <v>#N/A</v>
      </c>
      <c r="N214" s="1" t="e">
        <f t="shared" si="33"/>
        <v>#N/A</v>
      </c>
      <c r="O214" s="7" t="e">
        <f t="shared" si="34"/>
        <v>#N/A</v>
      </c>
      <c r="P214" s="7"/>
      <c r="Q214" s="7" t="e">
        <f>IF(N214&lt;VLOOKUP(E214,'Horario salida'!$C$3:$E$41,3,FALSE),M214-1,M214)</f>
        <v>#N/A</v>
      </c>
      <c r="R214" s="7" t="e">
        <f>IF(N214&lt;VLOOKUP(E214,'Horario salida'!$C$3:$E$41,3,FALSE),N214+60,N214)</f>
        <v>#N/A</v>
      </c>
      <c r="S214" s="7" t="e">
        <f>IF(O214&lt;VLOOKUP(E214,'Horario salida'!$C$3:$F$41,4,FALSE),R214-1,R214)</f>
        <v>#N/A</v>
      </c>
      <c r="T214" s="7" t="e">
        <f>IF(O214&lt;VLOOKUP(E214,'Horario salida'!$C$3:$F$41,4,FALSE),O214+100,O214)</f>
        <v>#N/A</v>
      </c>
      <c r="U214" s="7"/>
      <c r="V214" s="7"/>
      <c r="W214" s="7"/>
      <c r="X214" s="8" t="e">
        <f>Q214-VLOOKUP(E214,'Horario salida'!$C$3:$D$41,2,FALSE)</f>
        <v>#N/A</v>
      </c>
      <c r="Y214" s="8" t="e">
        <f>S214-VLOOKUP(E214,'Horario salida'!$C$3:$E$41,3,FALSE)</f>
        <v>#N/A</v>
      </c>
      <c r="Z214" s="8" t="e">
        <f>T214-VLOOKUP(E214,'Horario salida'!$C$3:$F$41,4,FALSE)</f>
        <v>#N/A</v>
      </c>
      <c r="AB214" s="8" t="e">
        <f t="shared" si="35"/>
        <v>#N/A</v>
      </c>
      <c r="AC214" s="8" t="e">
        <f t="shared" si="36"/>
        <v>#N/A</v>
      </c>
      <c r="AD214" s="8" t="e">
        <f t="shared" si="37"/>
        <v>#N/A</v>
      </c>
      <c r="AF214" s="27"/>
      <c r="AG214" s="30"/>
      <c r="AH214" s="27"/>
      <c r="AI214" s="27"/>
      <c r="AJ214" s="27"/>
      <c r="AK214" s="28"/>
    </row>
    <row r="215" spans="2:37" ht="18" x14ac:dyDescent="0.35">
      <c r="B215" s="196"/>
      <c r="C215" s="37" t="e">
        <f>VLOOKUP(B215,'1 - Dorsales clubs'!B:C,2,FALSE)</f>
        <v>#N/A</v>
      </c>
      <c r="D215" s="37" t="e">
        <f>VLOOKUP(C215,'1 - Dorsales clubs'!C:D,2,FALSE)</f>
        <v>#N/A</v>
      </c>
      <c r="E215" s="37" t="e">
        <f>VLOOKUP(B215,'1 - Dorsales clubs'!B:F,4,FALSE)</f>
        <v>#N/A</v>
      </c>
      <c r="F215" s="24" t="e">
        <f>VLOOKUP(B215,TºCrono!B:C,2,FALSE)</f>
        <v>#N/A</v>
      </c>
      <c r="G215" s="25"/>
      <c r="H215" s="26" t="e">
        <f t="shared" si="30"/>
        <v>#N/A</v>
      </c>
      <c r="I215" s="27"/>
      <c r="J215" s="27" t="e">
        <f t="shared" si="31"/>
        <v>#N/A</v>
      </c>
      <c r="K215" s="27"/>
      <c r="L215" s="27"/>
      <c r="M215" s="1" t="e">
        <f t="shared" si="32"/>
        <v>#N/A</v>
      </c>
      <c r="N215" s="1" t="e">
        <f t="shared" si="33"/>
        <v>#N/A</v>
      </c>
      <c r="O215" s="7" t="e">
        <f t="shared" si="34"/>
        <v>#N/A</v>
      </c>
      <c r="P215" s="7"/>
      <c r="Q215" s="7" t="e">
        <f>IF(N215&lt;VLOOKUP(E215,'Horario salida'!$C$3:$E$41,3,FALSE),M215-1,M215)</f>
        <v>#N/A</v>
      </c>
      <c r="R215" s="7" t="e">
        <f>IF(N215&lt;VLOOKUP(E215,'Horario salida'!$C$3:$E$41,3,FALSE),N215+60,N215)</f>
        <v>#N/A</v>
      </c>
      <c r="S215" s="7" t="e">
        <f>IF(O215&lt;VLOOKUP(E215,'Horario salida'!$C$3:$F$41,4,FALSE),R215-1,R215)</f>
        <v>#N/A</v>
      </c>
      <c r="T215" s="7" t="e">
        <f>IF(O215&lt;VLOOKUP(E215,'Horario salida'!$C$3:$F$41,4,FALSE),O215+100,O215)</f>
        <v>#N/A</v>
      </c>
      <c r="U215" s="7"/>
      <c r="V215" s="7"/>
      <c r="W215" s="7"/>
      <c r="X215" s="8" t="e">
        <f>Q215-VLOOKUP(E215,'Horario salida'!$C$3:$D$41,2,FALSE)</f>
        <v>#N/A</v>
      </c>
      <c r="Y215" s="8" t="e">
        <f>S215-VLOOKUP(E215,'Horario salida'!$C$3:$E$41,3,FALSE)</f>
        <v>#N/A</v>
      </c>
      <c r="Z215" s="8" t="e">
        <f>T215-VLOOKUP(E215,'Horario salida'!$C$3:$F$41,4,FALSE)</f>
        <v>#N/A</v>
      </c>
      <c r="AB215" s="8" t="e">
        <f t="shared" si="35"/>
        <v>#N/A</v>
      </c>
      <c r="AC215" s="8" t="e">
        <f t="shared" si="36"/>
        <v>#N/A</v>
      </c>
      <c r="AD215" s="8" t="e">
        <f t="shared" si="37"/>
        <v>#N/A</v>
      </c>
      <c r="AF215" s="27"/>
      <c r="AG215" s="30"/>
      <c r="AH215" s="27"/>
      <c r="AI215" s="27"/>
      <c r="AJ215" s="27"/>
      <c r="AK215" s="28"/>
    </row>
    <row r="216" spans="2:37" ht="18" x14ac:dyDescent="0.35">
      <c r="B216" s="196"/>
      <c r="C216" s="37" t="e">
        <f>VLOOKUP(B216,'1 - Dorsales clubs'!B:C,2,FALSE)</f>
        <v>#N/A</v>
      </c>
      <c r="D216" s="37" t="e">
        <f>VLOOKUP(C216,'1 - Dorsales clubs'!C:D,2,FALSE)</f>
        <v>#N/A</v>
      </c>
      <c r="E216" s="37" t="e">
        <f>VLOOKUP(B216,'1 - Dorsales clubs'!B:F,4,FALSE)</f>
        <v>#N/A</v>
      </c>
      <c r="F216" s="24" t="e">
        <f>VLOOKUP(B216,TºCrono!B:C,2,FALSE)</f>
        <v>#N/A</v>
      </c>
      <c r="G216" s="25"/>
      <c r="H216" s="26" t="e">
        <f t="shared" si="30"/>
        <v>#N/A</v>
      </c>
      <c r="I216" s="27"/>
      <c r="J216" s="27" t="e">
        <f t="shared" si="31"/>
        <v>#N/A</v>
      </c>
      <c r="K216" s="27"/>
      <c r="L216" s="27"/>
      <c r="M216" s="1" t="e">
        <f t="shared" si="32"/>
        <v>#N/A</v>
      </c>
      <c r="N216" s="1" t="e">
        <f t="shared" si="33"/>
        <v>#N/A</v>
      </c>
      <c r="O216" s="7" t="e">
        <f t="shared" si="34"/>
        <v>#N/A</v>
      </c>
      <c r="P216" s="7"/>
      <c r="Q216" s="7" t="e">
        <f>IF(N216&lt;VLOOKUP(E216,'Horario salida'!$C$3:$E$41,3,FALSE),M216-1,M216)</f>
        <v>#N/A</v>
      </c>
      <c r="R216" s="7" t="e">
        <f>IF(N216&lt;VLOOKUP(E216,'Horario salida'!$C$3:$E$41,3,FALSE),N216+60,N216)</f>
        <v>#N/A</v>
      </c>
      <c r="S216" s="7" t="e">
        <f>IF(O216&lt;VLOOKUP(E216,'Horario salida'!$C$3:$F$41,4,FALSE),R216-1,R216)</f>
        <v>#N/A</v>
      </c>
      <c r="T216" s="7" t="e">
        <f>IF(O216&lt;VLOOKUP(E216,'Horario salida'!$C$3:$F$41,4,FALSE),O216+100,O216)</f>
        <v>#N/A</v>
      </c>
      <c r="U216" s="7"/>
      <c r="V216" s="7"/>
      <c r="W216" s="7"/>
      <c r="X216" s="8" t="e">
        <f>Q216-VLOOKUP(E216,'Horario salida'!$C$3:$D$41,2,FALSE)</f>
        <v>#N/A</v>
      </c>
      <c r="Y216" s="8" t="e">
        <f>S216-VLOOKUP(E216,'Horario salida'!$C$3:$E$41,3,FALSE)</f>
        <v>#N/A</v>
      </c>
      <c r="Z216" s="8" t="e">
        <f>T216-VLOOKUP(E216,'Horario salida'!$C$3:$F$41,4,FALSE)</f>
        <v>#N/A</v>
      </c>
      <c r="AB216" s="8" t="e">
        <f t="shared" si="35"/>
        <v>#N/A</v>
      </c>
      <c r="AC216" s="8" t="e">
        <f t="shared" si="36"/>
        <v>#N/A</v>
      </c>
      <c r="AD216" s="8" t="e">
        <f t="shared" si="37"/>
        <v>#N/A</v>
      </c>
      <c r="AF216" s="27"/>
      <c r="AG216" s="30"/>
      <c r="AH216" s="27"/>
      <c r="AI216" s="27"/>
      <c r="AJ216" s="27"/>
      <c r="AK216" s="28"/>
    </row>
    <row r="217" spans="2:37" ht="18" x14ac:dyDescent="0.35">
      <c r="B217" s="196"/>
      <c r="C217" s="37" t="e">
        <f>VLOOKUP(B217,'1 - Dorsales clubs'!B:C,2,FALSE)</f>
        <v>#N/A</v>
      </c>
      <c r="D217" s="37" t="e">
        <f>VLOOKUP(C217,'1 - Dorsales clubs'!C:D,2,FALSE)</f>
        <v>#N/A</v>
      </c>
      <c r="E217" s="37" t="e">
        <f>VLOOKUP(B217,'1 - Dorsales clubs'!B:F,4,FALSE)</f>
        <v>#N/A</v>
      </c>
      <c r="F217" s="24" t="e">
        <f>VLOOKUP(B217,TºCrono!B:C,2,FALSE)</f>
        <v>#N/A</v>
      </c>
      <c r="G217" s="25"/>
      <c r="H217" s="26" t="e">
        <f t="shared" si="30"/>
        <v>#N/A</v>
      </c>
      <c r="I217" s="27"/>
      <c r="J217" s="27" t="e">
        <f t="shared" si="31"/>
        <v>#N/A</v>
      </c>
      <c r="K217" s="27"/>
      <c r="L217" s="27"/>
      <c r="M217" s="1" t="e">
        <f t="shared" si="32"/>
        <v>#N/A</v>
      </c>
      <c r="N217" s="1" t="e">
        <f t="shared" si="33"/>
        <v>#N/A</v>
      </c>
      <c r="O217" s="7" t="e">
        <f t="shared" si="34"/>
        <v>#N/A</v>
      </c>
      <c r="P217" s="7"/>
      <c r="Q217" s="7" t="e">
        <f>IF(N217&lt;VLOOKUP(E217,'Horario salida'!$C$3:$E$41,3,FALSE),M217-1,M217)</f>
        <v>#N/A</v>
      </c>
      <c r="R217" s="7" t="e">
        <f>IF(N217&lt;VLOOKUP(E217,'Horario salida'!$C$3:$E$41,3,FALSE),N217+60,N217)</f>
        <v>#N/A</v>
      </c>
      <c r="S217" s="7" t="e">
        <f>IF(O217&lt;VLOOKUP(E217,'Horario salida'!$C$3:$F$41,4,FALSE),R217-1,R217)</f>
        <v>#N/A</v>
      </c>
      <c r="T217" s="7" t="e">
        <f>IF(O217&lt;VLOOKUP(E217,'Horario salida'!$C$3:$F$41,4,FALSE),O217+100,O217)</f>
        <v>#N/A</v>
      </c>
      <c r="U217" s="7"/>
      <c r="V217" s="7"/>
      <c r="W217" s="7"/>
      <c r="X217" s="8" t="e">
        <f>Q217-VLOOKUP(E217,'Horario salida'!$C$3:$D$41,2,FALSE)</f>
        <v>#N/A</v>
      </c>
      <c r="Y217" s="8" t="e">
        <f>S217-VLOOKUP(E217,'Horario salida'!$C$3:$E$41,3,FALSE)</f>
        <v>#N/A</v>
      </c>
      <c r="Z217" s="8" t="e">
        <f>T217-VLOOKUP(E217,'Horario salida'!$C$3:$F$41,4,FALSE)</f>
        <v>#N/A</v>
      </c>
      <c r="AB217" s="8" t="e">
        <f t="shared" si="35"/>
        <v>#N/A</v>
      </c>
      <c r="AC217" s="8" t="e">
        <f t="shared" si="36"/>
        <v>#N/A</v>
      </c>
      <c r="AD217" s="8" t="e">
        <f t="shared" si="37"/>
        <v>#N/A</v>
      </c>
      <c r="AF217" s="27"/>
      <c r="AG217" s="30"/>
      <c r="AH217" s="27"/>
      <c r="AI217" s="27"/>
      <c r="AJ217" s="27"/>
      <c r="AK217" s="28"/>
    </row>
    <row r="218" spans="2:37" ht="18" x14ac:dyDescent="0.35">
      <c r="B218" s="196"/>
      <c r="C218" s="37" t="e">
        <f>VLOOKUP(B218,'1 - Dorsales clubs'!B:C,2,FALSE)</f>
        <v>#N/A</v>
      </c>
      <c r="D218" s="37" t="e">
        <f>VLOOKUP(C218,'1 - Dorsales clubs'!C:D,2,FALSE)</f>
        <v>#N/A</v>
      </c>
      <c r="E218" s="37" t="e">
        <f>VLOOKUP(B218,'1 - Dorsales clubs'!B:F,4,FALSE)</f>
        <v>#N/A</v>
      </c>
      <c r="F218" s="24" t="e">
        <f>VLOOKUP(B218,TºCrono!B:C,2,FALSE)</f>
        <v>#N/A</v>
      </c>
      <c r="G218" s="25"/>
      <c r="H218" s="26" t="e">
        <f t="shared" si="30"/>
        <v>#N/A</v>
      </c>
      <c r="I218" s="27"/>
      <c r="J218" s="27" t="e">
        <f t="shared" si="31"/>
        <v>#N/A</v>
      </c>
      <c r="K218" s="27"/>
      <c r="L218" s="27"/>
      <c r="M218" s="1" t="e">
        <f t="shared" si="32"/>
        <v>#N/A</v>
      </c>
      <c r="N218" s="1" t="e">
        <f t="shared" si="33"/>
        <v>#N/A</v>
      </c>
      <c r="O218" s="7" t="e">
        <f t="shared" si="34"/>
        <v>#N/A</v>
      </c>
      <c r="P218" s="7"/>
      <c r="Q218" s="7" t="e">
        <f>IF(N218&lt;VLOOKUP(E218,'Horario salida'!$C$3:$E$41,3,FALSE),M218-1,M218)</f>
        <v>#N/A</v>
      </c>
      <c r="R218" s="7" t="e">
        <f>IF(N218&lt;VLOOKUP(E218,'Horario salida'!$C$3:$E$41,3,FALSE),N218+60,N218)</f>
        <v>#N/A</v>
      </c>
      <c r="S218" s="7" t="e">
        <f>IF(O218&lt;VLOOKUP(E218,'Horario salida'!$C$3:$F$41,4,FALSE),R218-1,R218)</f>
        <v>#N/A</v>
      </c>
      <c r="T218" s="7" t="e">
        <f>IF(O218&lt;VLOOKUP(E218,'Horario salida'!$C$3:$F$41,4,FALSE),O218+100,O218)</f>
        <v>#N/A</v>
      </c>
      <c r="U218" s="7"/>
      <c r="V218" s="7"/>
      <c r="W218" s="7"/>
      <c r="X218" s="8" t="e">
        <f>Q218-VLOOKUP(E218,'Horario salida'!$C$3:$D$41,2,FALSE)</f>
        <v>#N/A</v>
      </c>
      <c r="Y218" s="8" t="e">
        <f>S218-VLOOKUP(E218,'Horario salida'!$C$3:$E$41,3,FALSE)</f>
        <v>#N/A</v>
      </c>
      <c r="Z218" s="8" t="e">
        <f>T218-VLOOKUP(E218,'Horario salida'!$C$3:$F$41,4,FALSE)</f>
        <v>#N/A</v>
      </c>
      <c r="AB218" s="8" t="e">
        <f t="shared" si="35"/>
        <v>#N/A</v>
      </c>
      <c r="AC218" s="8" t="e">
        <f t="shared" si="36"/>
        <v>#N/A</v>
      </c>
      <c r="AD218" s="8" t="e">
        <f t="shared" si="37"/>
        <v>#N/A</v>
      </c>
      <c r="AF218" s="27"/>
      <c r="AG218" s="30"/>
      <c r="AH218" s="27"/>
      <c r="AI218" s="27"/>
      <c r="AJ218" s="27"/>
      <c r="AK218" s="28"/>
    </row>
    <row r="219" spans="2:37" ht="18" x14ac:dyDescent="0.35">
      <c r="B219" s="196"/>
      <c r="C219" s="37" t="e">
        <f>VLOOKUP(B219,'1 - Dorsales clubs'!B:C,2,FALSE)</f>
        <v>#N/A</v>
      </c>
      <c r="D219" s="37" t="e">
        <f>VLOOKUP(C219,'1 - Dorsales clubs'!C:D,2,FALSE)</f>
        <v>#N/A</v>
      </c>
      <c r="E219" s="37" t="e">
        <f>VLOOKUP(B219,'1 - Dorsales clubs'!B:F,4,FALSE)</f>
        <v>#N/A</v>
      </c>
      <c r="F219" s="24" t="e">
        <f>VLOOKUP(B219,TºCrono!B:C,2,FALSE)</f>
        <v>#N/A</v>
      </c>
      <c r="G219" s="25"/>
      <c r="H219" s="26" t="e">
        <f t="shared" si="30"/>
        <v>#N/A</v>
      </c>
      <c r="I219" s="27"/>
      <c r="J219" s="27" t="e">
        <f t="shared" si="31"/>
        <v>#N/A</v>
      </c>
      <c r="K219" s="27"/>
      <c r="L219" s="27"/>
      <c r="M219" s="1" t="e">
        <f t="shared" si="32"/>
        <v>#N/A</v>
      </c>
      <c r="N219" s="1" t="e">
        <f t="shared" si="33"/>
        <v>#N/A</v>
      </c>
      <c r="O219" s="7" t="e">
        <f t="shared" si="34"/>
        <v>#N/A</v>
      </c>
      <c r="P219" s="7"/>
      <c r="Q219" s="7" t="e">
        <f>IF(N219&lt;VLOOKUP(E219,'Horario salida'!$C$3:$E$41,3,FALSE),M219-1,M219)</f>
        <v>#N/A</v>
      </c>
      <c r="R219" s="7" t="e">
        <f>IF(N219&lt;VLOOKUP(E219,'Horario salida'!$C$3:$E$41,3,FALSE),N219+60,N219)</f>
        <v>#N/A</v>
      </c>
      <c r="S219" s="7" t="e">
        <f>IF(O219&lt;VLOOKUP(E219,'Horario salida'!$C$3:$F$41,4,FALSE),R219-1,R219)</f>
        <v>#N/A</v>
      </c>
      <c r="T219" s="7" t="e">
        <f>IF(O219&lt;VLOOKUP(E219,'Horario salida'!$C$3:$F$41,4,FALSE),O219+100,O219)</f>
        <v>#N/A</v>
      </c>
      <c r="U219" s="7"/>
      <c r="V219" s="7"/>
      <c r="W219" s="7"/>
      <c r="X219" s="8" t="e">
        <f>Q219-VLOOKUP(E219,'Horario salida'!$C$3:$D$41,2,FALSE)</f>
        <v>#N/A</v>
      </c>
      <c r="Y219" s="8" t="e">
        <f>S219-VLOOKUP(E219,'Horario salida'!$C$3:$E$41,3,FALSE)</f>
        <v>#N/A</v>
      </c>
      <c r="Z219" s="8" t="e">
        <f>T219-VLOOKUP(E219,'Horario salida'!$C$3:$F$41,4,FALSE)</f>
        <v>#N/A</v>
      </c>
      <c r="AB219" s="8" t="e">
        <f t="shared" si="35"/>
        <v>#N/A</v>
      </c>
      <c r="AC219" s="8" t="e">
        <f t="shared" si="36"/>
        <v>#N/A</v>
      </c>
      <c r="AD219" s="8" t="e">
        <f t="shared" si="37"/>
        <v>#N/A</v>
      </c>
      <c r="AF219" s="27"/>
      <c r="AG219" s="30"/>
      <c r="AH219" s="27"/>
      <c r="AI219" s="27"/>
      <c r="AJ219" s="27"/>
      <c r="AK219" s="28"/>
    </row>
    <row r="220" spans="2:37" ht="18" x14ac:dyDescent="0.35">
      <c r="B220" s="196"/>
      <c r="C220" s="37" t="e">
        <f>VLOOKUP(B220,'1 - Dorsales clubs'!B:C,2,FALSE)</f>
        <v>#N/A</v>
      </c>
      <c r="D220" s="37" t="e">
        <f>VLOOKUP(C220,'1 - Dorsales clubs'!C:D,2,FALSE)</f>
        <v>#N/A</v>
      </c>
      <c r="E220" s="37" t="e">
        <f>VLOOKUP(B220,'1 - Dorsales clubs'!B:F,4,FALSE)</f>
        <v>#N/A</v>
      </c>
      <c r="F220" s="24" t="e">
        <f>VLOOKUP(B220,TºCrono!B:C,2,FALSE)</f>
        <v>#N/A</v>
      </c>
      <c r="G220" s="25"/>
      <c r="H220" s="26" t="e">
        <f t="shared" si="30"/>
        <v>#N/A</v>
      </c>
      <c r="I220" s="27"/>
      <c r="J220" s="27" t="e">
        <f t="shared" si="31"/>
        <v>#N/A</v>
      </c>
      <c r="K220" s="27"/>
      <c r="L220" s="27"/>
      <c r="M220" s="1" t="e">
        <f t="shared" si="32"/>
        <v>#N/A</v>
      </c>
      <c r="N220" s="1" t="e">
        <f t="shared" si="33"/>
        <v>#N/A</v>
      </c>
      <c r="O220" s="7" t="e">
        <f t="shared" si="34"/>
        <v>#N/A</v>
      </c>
      <c r="P220" s="7"/>
      <c r="Q220" s="7" t="e">
        <f>IF(N220&lt;VLOOKUP(E220,'Horario salida'!$C$3:$E$41,3,FALSE),M220-1,M220)</f>
        <v>#N/A</v>
      </c>
      <c r="R220" s="7" t="e">
        <f>IF(N220&lt;VLOOKUP(E220,'Horario salida'!$C$3:$E$41,3,FALSE),N220+60,N220)</f>
        <v>#N/A</v>
      </c>
      <c r="S220" s="7" t="e">
        <f>IF(O220&lt;VLOOKUP(E220,'Horario salida'!$C$3:$F$41,4,FALSE),R220-1,R220)</f>
        <v>#N/A</v>
      </c>
      <c r="T220" s="7" t="e">
        <f>IF(O220&lt;VLOOKUP(E220,'Horario salida'!$C$3:$F$41,4,FALSE),O220+100,O220)</f>
        <v>#N/A</v>
      </c>
      <c r="U220" s="7"/>
      <c r="V220" s="7"/>
      <c r="W220" s="7"/>
      <c r="X220" s="8" t="e">
        <f>Q220-VLOOKUP(E220,'Horario salida'!$C$3:$D$41,2,FALSE)</f>
        <v>#N/A</v>
      </c>
      <c r="Y220" s="8" t="e">
        <f>S220-VLOOKUP(E220,'Horario salida'!$C$3:$E$41,3,FALSE)</f>
        <v>#N/A</v>
      </c>
      <c r="Z220" s="8" t="e">
        <f>T220-VLOOKUP(E220,'Horario salida'!$C$3:$F$41,4,FALSE)</f>
        <v>#N/A</v>
      </c>
      <c r="AB220" s="8" t="e">
        <f t="shared" si="35"/>
        <v>#N/A</v>
      </c>
      <c r="AC220" s="8" t="e">
        <f t="shared" si="36"/>
        <v>#N/A</v>
      </c>
      <c r="AD220" s="8" t="e">
        <f t="shared" si="37"/>
        <v>#N/A</v>
      </c>
      <c r="AF220" s="27"/>
      <c r="AG220" s="30"/>
      <c r="AH220" s="27"/>
      <c r="AI220" s="27"/>
      <c r="AJ220" s="27"/>
      <c r="AK220" s="28"/>
    </row>
    <row r="221" spans="2:37" ht="18" x14ac:dyDescent="0.35">
      <c r="B221" s="196"/>
      <c r="C221" s="37" t="e">
        <f>VLOOKUP(B221,'1 - Dorsales clubs'!B:C,2,FALSE)</f>
        <v>#N/A</v>
      </c>
      <c r="D221" s="37" t="e">
        <f>VLOOKUP(C221,'1 - Dorsales clubs'!C:D,2,FALSE)</f>
        <v>#N/A</v>
      </c>
      <c r="E221" s="37" t="e">
        <f>VLOOKUP(B221,'1 - Dorsales clubs'!B:F,4,FALSE)</f>
        <v>#N/A</v>
      </c>
      <c r="F221" s="24" t="e">
        <f>VLOOKUP(B221,TºCrono!B:C,2,FALSE)</f>
        <v>#N/A</v>
      </c>
      <c r="G221" s="25"/>
      <c r="H221" s="26" t="e">
        <f t="shared" si="30"/>
        <v>#N/A</v>
      </c>
      <c r="I221" s="27"/>
      <c r="J221" s="27" t="e">
        <f t="shared" si="31"/>
        <v>#N/A</v>
      </c>
      <c r="K221" s="27"/>
      <c r="L221" s="27"/>
      <c r="M221" s="1" t="e">
        <f t="shared" si="32"/>
        <v>#N/A</v>
      </c>
      <c r="N221" s="1" t="e">
        <f t="shared" si="33"/>
        <v>#N/A</v>
      </c>
      <c r="O221" s="7" t="e">
        <f t="shared" si="34"/>
        <v>#N/A</v>
      </c>
      <c r="P221" s="7"/>
      <c r="Q221" s="7" t="e">
        <f>IF(N221&lt;VLOOKUP(E221,'Horario salida'!$C$3:$E$41,3,FALSE),M221-1,M221)</f>
        <v>#N/A</v>
      </c>
      <c r="R221" s="7" t="e">
        <f>IF(N221&lt;VLOOKUP(E221,'Horario salida'!$C$3:$E$41,3,FALSE),N221+60,N221)</f>
        <v>#N/A</v>
      </c>
      <c r="S221" s="7" t="e">
        <f>IF(O221&lt;VLOOKUP(E221,'Horario salida'!$C$3:$F$41,4,FALSE),R221-1,R221)</f>
        <v>#N/A</v>
      </c>
      <c r="T221" s="7" t="e">
        <f>IF(O221&lt;VLOOKUP(E221,'Horario salida'!$C$3:$F$41,4,FALSE),O221+100,O221)</f>
        <v>#N/A</v>
      </c>
      <c r="U221" s="7"/>
      <c r="V221" s="7"/>
      <c r="W221" s="7"/>
      <c r="X221" s="8" t="e">
        <f>Q221-VLOOKUP(E221,'Horario salida'!$C$3:$D$41,2,FALSE)</f>
        <v>#N/A</v>
      </c>
      <c r="Y221" s="8" t="e">
        <f>S221-VLOOKUP(E221,'Horario salida'!$C$3:$E$41,3,FALSE)</f>
        <v>#N/A</v>
      </c>
      <c r="Z221" s="8" t="e">
        <f>T221-VLOOKUP(E221,'Horario salida'!$C$3:$F$41,4,FALSE)</f>
        <v>#N/A</v>
      </c>
      <c r="AB221" s="8" t="e">
        <f t="shared" si="35"/>
        <v>#N/A</v>
      </c>
      <c r="AC221" s="8" t="e">
        <f t="shared" si="36"/>
        <v>#N/A</v>
      </c>
      <c r="AD221" s="8" t="e">
        <f t="shared" si="37"/>
        <v>#N/A</v>
      </c>
      <c r="AF221" s="27"/>
      <c r="AG221" s="30"/>
      <c r="AH221" s="27"/>
      <c r="AI221" s="27"/>
      <c r="AJ221" s="27"/>
      <c r="AK221" s="28"/>
    </row>
    <row r="222" spans="2:37" ht="18" x14ac:dyDescent="0.35">
      <c r="B222" s="196"/>
      <c r="C222" s="37" t="e">
        <f>VLOOKUP(B222,'1 - Dorsales clubs'!B:C,2,FALSE)</f>
        <v>#N/A</v>
      </c>
      <c r="D222" s="37" t="e">
        <f>VLOOKUP(C222,'1 - Dorsales clubs'!C:D,2,FALSE)</f>
        <v>#N/A</v>
      </c>
      <c r="E222" s="37" t="e">
        <f>VLOOKUP(B222,'1 - Dorsales clubs'!B:F,4,FALSE)</f>
        <v>#N/A</v>
      </c>
      <c r="F222" s="24" t="e">
        <f>VLOOKUP(B222,TºCrono!B:C,2,FALSE)</f>
        <v>#N/A</v>
      </c>
      <c r="G222" s="25"/>
      <c r="H222" s="26" t="e">
        <f t="shared" si="30"/>
        <v>#N/A</v>
      </c>
      <c r="I222" s="27"/>
      <c r="J222" s="27" t="e">
        <f t="shared" si="31"/>
        <v>#N/A</v>
      </c>
      <c r="K222" s="27"/>
      <c r="L222" s="27"/>
      <c r="M222" s="1" t="e">
        <f t="shared" si="32"/>
        <v>#N/A</v>
      </c>
      <c r="N222" s="1" t="e">
        <f t="shared" si="33"/>
        <v>#N/A</v>
      </c>
      <c r="O222" s="7" t="e">
        <f t="shared" si="34"/>
        <v>#N/A</v>
      </c>
      <c r="P222" s="7"/>
      <c r="Q222" s="7" t="e">
        <f>IF(N222&lt;VLOOKUP(E222,'Horario salida'!$C$3:$E$41,3,FALSE),M222-1,M222)</f>
        <v>#N/A</v>
      </c>
      <c r="R222" s="7" t="e">
        <f>IF(N222&lt;VLOOKUP(E222,'Horario salida'!$C$3:$E$41,3,FALSE),N222+60,N222)</f>
        <v>#N/A</v>
      </c>
      <c r="S222" s="7" t="e">
        <f>IF(O222&lt;VLOOKUP(E222,'Horario salida'!$C$3:$F$41,4,FALSE),R222-1,R222)</f>
        <v>#N/A</v>
      </c>
      <c r="T222" s="7" t="e">
        <f>IF(O222&lt;VLOOKUP(E222,'Horario salida'!$C$3:$F$41,4,FALSE),O222+100,O222)</f>
        <v>#N/A</v>
      </c>
      <c r="U222" s="7"/>
      <c r="V222" s="7"/>
      <c r="W222" s="7"/>
      <c r="X222" s="8" t="e">
        <f>Q222-VLOOKUP(E222,'Horario salida'!$C$3:$D$41,2,FALSE)</f>
        <v>#N/A</v>
      </c>
      <c r="Y222" s="8" t="e">
        <f>S222-VLOOKUP(E222,'Horario salida'!$C$3:$E$41,3,FALSE)</f>
        <v>#N/A</v>
      </c>
      <c r="Z222" s="8" t="e">
        <f>T222-VLOOKUP(E222,'Horario salida'!$C$3:$F$41,4,FALSE)</f>
        <v>#N/A</v>
      </c>
      <c r="AB222" s="8" t="e">
        <f t="shared" si="35"/>
        <v>#N/A</v>
      </c>
      <c r="AC222" s="8" t="e">
        <f t="shared" si="36"/>
        <v>#N/A</v>
      </c>
      <c r="AD222" s="8" t="e">
        <f t="shared" si="37"/>
        <v>#N/A</v>
      </c>
      <c r="AF222" s="27"/>
      <c r="AG222" s="30"/>
      <c r="AH222" s="27"/>
      <c r="AI222" s="27"/>
      <c r="AJ222" s="27"/>
      <c r="AK222" s="28"/>
    </row>
    <row r="223" spans="2:37" ht="18" x14ac:dyDescent="0.35">
      <c r="B223" s="196"/>
      <c r="C223" s="37" t="e">
        <f>VLOOKUP(B223,'1 - Dorsales clubs'!B:C,2,FALSE)</f>
        <v>#N/A</v>
      </c>
      <c r="D223" s="37" t="e">
        <f>VLOOKUP(C223,'1 - Dorsales clubs'!C:D,2,FALSE)</f>
        <v>#N/A</v>
      </c>
      <c r="E223" s="37" t="e">
        <f>VLOOKUP(B223,'1 - Dorsales clubs'!B:F,4,FALSE)</f>
        <v>#N/A</v>
      </c>
      <c r="F223" s="24" t="e">
        <f>VLOOKUP(B223,TºCrono!B:C,2,FALSE)</f>
        <v>#N/A</v>
      </c>
      <c r="G223" s="25"/>
      <c r="H223" s="26" t="e">
        <f t="shared" si="30"/>
        <v>#N/A</v>
      </c>
      <c r="I223" s="27"/>
      <c r="J223" s="27" t="e">
        <f t="shared" si="31"/>
        <v>#N/A</v>
      </c>
      <c r="K223" s="27"/>
      <c r="L223" s="27"/>
      <c r="M223" s="1" t="e">
        <f t="shared" si="32"/>
        <v>#N/A</v>
      </c>
      <c r="N223" s="1" t="e">
        <f t="shared" si="33"/>
        <v>#N/A</v>
      </c>
      <c r="O223" s="7" t="e">
        <f t="shared" si="34"/>
        <v>#N/A</v>
      </c>
      <c r="P223" s="7"/>
      <c r="Q223" s="7" t="e">
        <f>IF(N223&lt;VLOOKUP(E223,'Horario salida'!$C$3:$E$41,3,FALSE),M223-1,M223)</f>
        <v>#N/A</v>
      </c>
      <c r="R223" s="7" t="e">
        <f>IF(N223&lt;VLOOKUP(E223,'Horario salida'!$C$3:$E$41,3,FALSE),N223+60,N223)</f>
        <v>#N/A</v>
      </c>
      <c r="S223" s="7" t="e">
        <f>IF(O223&lt;VLOOKUP(E223,'Horario salida'!$C$3:$F$41,4,FALSE),R223-1,R223)</f>
        <v>#N/A</v>
      </c>
      <c r="T223" s="7" t="e">
        <f>IF(O223&lt;VLOOKUP(E223,'Horario salida'!$C$3:$F$41,4,FALSE),O223+100,O223)</f>
        <v>#N/A</v>
      </c>
      <c r="U223" s="7"/>
      <c r="V223" s="7"/>
      <c r="W223" s="7"/>
      <c r="X223" s="8" t="e">
        <f>Q223-VLOOKUP(E223,'Horario salida'!$C$3:$D$41,2,FALSE)</f>
        <v>#N/A</v>
      </c>
      <c r="Y223" s="8" t="e">
        <f>S223-VLOOKUP(E223,'Horario salida'!$C$3:$E$41,3,FALSE)</f>
        <v>#N/A</v>
      </c>
      <c r="Z223" s="8" t="e">
        <f>T223-VLOOKUP(E223,'Horario salida'!$C$3:$F$41,4,FALSE)</f>
        <v>#N/A</v>
      </c>
      <c r="AB223" s="8" t="e">
        <f t="shared" si="35"/>
        <v>#N/A</v>
      </c>
      <c r="AC223" s="8" t="e">
        <f t="shared" si="36"/>
        <v>#N/A</v>
      </c>
      <c r="AD223" s="8" t="e">
        <f t="shared" si="37"/>
        <v>#N/A</v>
      </c>
      <c r="AF223" s="27"/>
      <c r="AG223" s="30"/>
      <c r="AH223" s="27"/>
      <c r="AI223" s="27"/>
      <c r="AJ223" s="27"/>
      <c r="AK223" s="28"/>
    </row>
    <row r="224" spans="2:37" ht="18" x14ac:dyDescent="0.35">
      <c r="B224" s="196"/>
      <c r="C224" s="37" t="e">
        <f>VLOOKUP(B224,'1 - Dorsales clubs'!B:C,2,FALSE)</f>
        <v>#N/A</v>
      </c>
      <c r="D224" s="37" t="e">
        <f>VLOOKUP(C224,'1 - Dorsales clubs'!C:D,2,FALSE)</f>
        <v>#N/A</v>
      </c>
      <c r="E224" s="37" t="e">
        <f>VLOOKUP(B224,'1 - Dorsales clubs'!B:F,4,FALSE)</f>
        <v>#N/A</v>
      </c>
      <c r="F224" s="24" t="e">
        <f>VLOOKUP(B224,TºCrono!B:C,2,FALSE)</f>
        <v>#N/A</v>
      </c>
      <c r="G224" s="25"/>
      <c r="H224" s="26" t="e">
        <f t="shared" si="30"/>
        <v>#N/A</v>
      </c>
      <c r="I224" s="27"/>
      <c r="J224" s="27" t="e">
        <f t="shared" si="31"/>
        <v>#N/A</v>
      </c>
      <c r="K224" s="27"/>
      <c r="L224" s="27"/>
      <c r="M224" s="1" t="e">
        <f t="shared" si="32"/>
        <v>#N/A</v>
      </c>
      <c r="N224" s="1" t="e">
        <f t="shared" si="33"/>
        <v>#N/A</v>
      </c>
      <c r="O224" s="7" t="e">
        <f t="shared" si="34"/>
        <v>#N/A</v>
      </c>
      <c r="P224" s="7"/>
      <c r="Q224" s="7" t="e">
        <f>IF(N224&lt;VLOOKUP(E224,'Horario salida'!$C$3:$E$41,3,FALSE),M224-1,M224)</f>
        <v>#N/A</v>
      </c>
      <c r="R224" s="7" t="e">
        <f>IF(N224&lt;VLOOKUP(E224,'Horario salida'!$C$3:$E$41,3,FALSE),N224+60,N224)</f>
        <v>#N/A</v>
      </c>
      <c r="S224" s="7" t="e">
        <f>IF(O224&lt;VLOOKUP(E224,'Horario salida'!$C$3:$F$41,4,FALSE),R224-1,R224)</f>
        <v>#N/A</v>
      </c>
      <c r="T224" s="7" t="e">
        <f>IF(O224&lt;VLOOKUP(E224,'Horario salida'!$C$3:$F$41,4,FALSE),O224+100,O224)</f>
        <v>#N/A</v>
      </c>
      <c r="U224" s="7"/>
      <c r="V224" s="7"/>
      <c r="W224" s="7"/>
      <c r="X224" s="8" t="e">
        <f>Q224-VLOOKUP(E224,'Horario salida'!$C$3:$D$41,2,FALSE)</f>
        <v>#N/A</v>
      </c>
      <c r="Y224" s="8" t="e">
        <f>S224-VLOOKUP(E224,'Horario salida'!$C$3:$E$41,3,FALSE)</f>
        <v>#N/A</v>
      </c>
      <c r="Z224" s="8" t="e">
        <f>T224-VLOOKUP(E224,'Horario salida'!$C$3:$F$41,4,FALSE)</f>
        <v>#N/A</v>
      </c>
      <c r="AB224" s="8" t="e">
        <f t="shared" si="35"/>
        <v>#N/A</v>
      </c>
      <c r="AC224" s="8" t="e">
        <f t="shared" si="36"/>
        <v>#N/A</v>
      </c>
      <c r="AD224" s="8" t="e">
        <f t="shared" si="37"/>
        <v>#N/A</v>
      </c>
      <c r="AF224" s="27"/>
      <c r="AG224" s="30"/>
      <c r="AH224" s="27"/>
      <c r="AI224" s="27"/>
      <c r="AJ224" s="27"/>
      <c r="AK224" s="28"/>
    </row>
    <row r="225" spans="2:37" ht="18" x14ac:dyDescent="0.35">
      <c r="B225" s="196"/>
      <c r="C225" s="37" t="e">
        <f>VLOOKUP(B225,'1 - Dorsales clubs'!B:C,2,FALSE)</f>
        <v>#N/A</v>
      </c>
      <c r="D225" s="37" t="e">
        <f>VLOOKUP(C225,'1 - Dorsales clubs'!C:D,2,FALSE)</f>
        <v>#N/A</v>
      </c>
      <c r="E225" s="37" t="e">
        <f>VLOOKUP(B225,'1 - Dorsales clubs'!B:F,4,FALSE)</f>
        <v>#N/A</v>
      </c>
      <c r="F225" s="24" t="e">
        <f>VLOOKUP(B225,TºCrono!B:C,2,FALSE)</f>
        <v>#N/A</v>
      </c>
      <c r="G225" s="25"/>
      <c r="H225" s="26" t="e">
        <f t="shared" si="30"/>
        <v>#N/A</v>
      </c>
      <c r="I225" s="27"/>
      <c r="J225" s="27" t="e">
        <f t="shared" si="31"/>
        <v>#N/A</v>
      </c>
      <c r="K225" s="27"/>
      <c r="L225" s="27"/>
      <c r="M225" s="1" t="e">
        <f t="shared" si="32"/>
        <v>#N/A</v>
      </c>
      <c r="N225" s="1" t="e">
        <f t="shared" si="33"/>
        <v>#N/A</v>
      </c>
      <c r="O225" s="7" t="e">
        <f t="shared" si="34"/>
        <v>#N/A</v>
      </c>
      <c r="P225" s="7"/>
      <c r="Q225" s="7" t="e">
        <f>IF(N225&lt;VLOOKUP(E225,'Horario salida'!$C$3:$E$41,3,FALSE),M225-1,M225)</f>
        <v>#N/A</v>
      </c>
      <c r="R225" s="7" t="e">
        <f>IF(N225&lt;VLOOKUP(E225,'Horario salida'!$C$3:$E$41,3,FALSE),N225+60,N225)</f>
        <v>#N/A</v>
      </c>
      <c r="S225" s="7" t="e">
        <f>IF(O225&lt;VLOOKUP(E225,'Horario salida'!$C$3:$F$41,4,FALSE),R225-1,R225)</f>
        <v>#N/A</v>
      </c>
      <c r="T225" s="7" t="e">
        <f>IF(O225&lt;VLOOKUP(E225,'Horario salida'!$C$3:$F$41,4,FALSE),O225+100,O225)</f>
        <v>#N/A</v>
      </c>
      <c r="U225" s="7"/>
      <c r="V225" s="7"/>
      <c r="W225" s="7"/>
      <c r="X225" s="8" t="e">
        <f>Q225-VLOOKUP(E225,'Horario salida'!$C$3:$D$41,2,FALSE)</f>
        <v>#N/A</v>
      </c>
      <c r="Y225" s="8" t="e">
        <f>S225-VLOOKUP(E225,'Horario salida'!$C$3:$E$41,3,FALSE)</f>
        <v>#N/A</v>
      </c>
      <c r="Z225" s="8" t="e">
        <f>T225-VLOOKUP(E225,'Horario salida'!$C$3:$F$41,4,FALSE)</f>
        <v>#N/A</v>
      </c>
      <c r="AB225" s="8" t="e">
        <f t="shared" si="35"/>
        <v>#N/A</v>
      </c>
      <c r="AC225" s="8" t="e">
        <f t="shared" si="36"/>
        <v>#N/A</v>
      </c>
      <c r="AD225" s="8" t="e">
        <f t="shared" si="37"/>
        <v>#N/A</v>
      </c>
      <c r="AF225" s="27"/>
      <c r="AG225" s="30"/>
      <c r="AH225" s="27"/>
      <c r="AI225" s="27"/>
      <c r="AJ225" s="27"/>
      <c r="AK225" s="28"/>
    </row>
    <row r="226" spans="2:37" ht="18" x14ac:dyDescent="0.35">
      <c r="B226" s="196"/>
      <c r="C226" s="37" t="e">
        <f>VLOOKUP(B226,'1 - Dorsales clubs'!B:C,2,FALSE)</f>
        <v>#N/A</v>
      </c>
      <c r="D226" s="37" t="e">
        <f>VLOOKUP(C226,'1 - Dorsales clubs'!C:D,2,FALSE)</f>
        <v>#N/A</v>
      </c>
      <c r="E226" s="37" t="e">
        <f>VLOOKUP(B226,'1 - Dorsales clubs'!B:F,4,FALSE)</f>
        <v>#N/A</v>
      </c>
      <c r="F226" s="24" t="e">
        <f>VLOOKUP(B226,TºCrono!B:C,2,FALSE)</f>
        <v>#N/A</v>
      </c>
      <c r="G226" s="25"/>
      <c r="H226" s="26" t="e">
        <f t="shared" si="30"/>
        <v>#N/A</v>
      </c>
      <c r="I226" s="27"/>
      <c r="J226" s="27" t="e">
        <f t="shared" si="31"/>
        <v>#N/A</v>
      </c>
      <c r="K226" s="27"/>
      <c r="L226" s="27"/>
      <c r="M226" s="1" t="e">
        <f t="shared" si="32"/>
        <v>#N/A</v>
      </c>
      <c r="N226" s="1" t="e">
        <f t="shared" si="33"/>
        <v>#N/A</v>
      </c>
      <c r="O226" s="7" t="e">
        <f t="shared" si="34"/>
        <v>#N/A</v>
      </c>
      <c r="P226" s="7"/>
      <c r="Q226" s="7" t="e">
        <f>IF(N226&lt;VLOOKUP(E226,'Horario salida'!$C$3:$E$41,3,FALSE),M226-1,M226)</f>
        <v>#N/A</v>
      </c>
      <c r="R226" s="7" t="e">
        <f>IF(N226&lt;VLOOKUP(E226,'Horario salida'!$C$3:$E$41,3,FALSE),N226+60,N226)</f>
        <v>#N/A</v>
      </c>
      <c r="S226" s="7" t="e">
        <f>IF(O226&lt;VLOOKUP(E226,'Horario salida'!$C$3:$F$41,4,FALSE),R226-1,R226)</f>
        <v>#N/A</v>
      </c>
      <c r="T226" s="7" t="e">
        <f>IF(O226&lt;VLOOKUP(E226,'Horario salida'!$C$3:$F$41,4,FALSE),O226+100,O226)</f>
        <v>#N/A</v>
      </c>
      <c r="U226" s="7"/>
      <c r="V226" s="7"/>
      <c r="W226" s="7"/>
      <c r="X226" s="8" t="e">
        <f>Q226-VLOOKUP(E226,'Horario salida'!$C$3:$D$41,2,FALSE)</f>
        <v>#N/A</v>
      </c>
      <c r="Y226" s="8" t="e">
        <f>S226-VLOOKUP(E226,'Horario salida'!$C$3:$E$41,3,FALSE)</f>
        <v>#N/A</v>
      </c>
      <c r="Z226" s="8" t="e">
        <f>T226-VLOOKUP(E226,'Horario salida'!$C$3:$F$41,4,FALSE)</f>
        <v>#N/A</v>
      </c>
      <c r="AB226" s="8" t="e">
        <f t="shared" si="35"/>
        <v>#N/A</v>
      </c>
      <c r="AC226" s="8" t="e">
        <f t="shared" si="36"/>
        <v>#N/A</v>
      </c>
      <c r="AD226" s="8" t="e">
        <f t="shared" si="37"/>
        <v>#N/A</v>
      </c>
      <c r="AF226" s="27"/>
      <c r="AG226" s="30"/>
      <c r="AH226" s="27"/>
      <c r="AI226" s="27"/>
      <c r="AJ226" s="27"/>
      <c r="AK226" s="28"/>
    </row>
    <row r="227" spans="2:37" ht="18" x14ac:dyDescent="0.35">
      <c r="B227" s="196"/>
      <c r="C227" s="37" t="e">
        <f>VLOOKUP(B227,'1 - Dorsales clubs'!B:C,2,FALSE)</f>
        <v>#N/A</v>
      </c>
      <c r="D227" s="37" t="e">
        <f>VLOOKUP(C227,'1 - Dorsales clubs'!C:D,2,FALSE)</f>
        <v>#N/A</v>
      </c>
      <c r="E227" s="37" t="e">
        <f>VLOOKUP(B227,'1 - Dorsales clubs'!B:F,4,FALSE)</f>
        <v>#N/A</v>
      </c>
      <c r="F227" s="24" t="e">
        <f>VLOOKUP(B227,TºCrono!B:C,2,FALSE)</f>
        <v>#N/A</v>
      </c>
      <c r="G227" s="25"/>
      <c r="H227" s="26" t="e">
        <f t="shared" si="30"/>
        <v>#N/A</v>
      </c>
      <c r="I227" s="27"/>
      <c r="J227" s="27" t="e">
        <f t="shared" si="31"/>
        <v>#N/A</v>
      </c>
      <c r="K227" s="27"/>
      <c r="L227" s="27"/>
      <c r="M227" s="1" t="e">
        <f t="shared" si="32"/>
        <v>#N/A</v>
      </c>
      <c r="N227" s="1" t="e">
        <f t="shared" si="33"/>
        <v>#N/A</v>
      </c>
      <c r="O227" s="7" t="e">
        <f t="shared" si="34"/>
        <v>#N/A</v>
      </c>
      <c r="P227" s="7"/>
      <c r="Q227" s="7" t="e">
        <f>IF(N227&lt;VLOOKUP(E227,'Horario salida'!$C$3:$E$41,3,FALSE),M227-1,M227)</f>
        <v>#N/A</v>
      </c>
      <c r="R227" s="7" t="e">
        <f>IF(N227&lt;VLOOKUP(E227,'Horario salida'!$C$3:$E$41,3,FALSE),N227+60,N227)</f>
        <v>#N/A</v>
      </c>
      <c r="S227" s="7" t="e">
        <f>IF(O227&lt;VLOOKUP(E227,'Horario salida'!$C$3:$F$41,4,FALSE),R227-1,R227)</f>
        <v>#N/A</v>
      </c>
      <c r="T227" s="7" t="e">
        <f>IF(O227&lt;VLOOKUP(E227,'Horario salida'!$C$3:$F$41,4,FALSE),O227+100,O227)</f>
        <v>#N/A</v>
      </c>
      <c r="U227" s="7"/>
      <c r="V227" s="7"/>
      <c r="W227" s="7"/>
      <c r="X227" s="8" t="e">
        <f>Q227-VLOOKUP(E227,'Horario salida'!$C$3:$D$41,2,FALSE)</f>
        <v>#N/A</v>
      </c>
      <c r="Y227" s="8" t="e">
        <f>S227-VLOOKUP(E227,'Horario salida'!$C$3:$E$41,3,FALSE)</f>
        <v>#N/A</v>
      </c>
      <c r="Z227" s="8" t="e">
        <f>T227-VLOOKUP(E227,'Horario salida'!$C$3:$F$41,4,FALSE)</f>
        <v>#N/A</v>
      </c>
      <c r="AB227" s="8" t="e">
        <f t="shared" si="35"/>
        <v>#N/A</v>
      </c>
      <c r="AC227" s="8" t="e">
        <f t="shared" si="36"/>
        <v>#N/A</v>
      </c>
      <c r="AD227" s="8" t="e">
        <f t="shared" si="37"/>
        <v>#N/A</v>
      </c>
      <c r="AF227" s="27"/>
      <c r="AG227" s="30"/>
      <c r="AH227" s="27"/>
      <c r="AI227" s="27"/>
      <c r="AJ227" s="27"/>
      <c r="AK227" s="28"/>
    </row>
    <row r="228" spans="2:37" ht="18" x14ac:dyDescent="0.35">
      <c r="B228" s="196"/>
      <c r="C228" s="37" t="e">
        <f>VLOOKUP(B228,'1 - Dorsales clubs'!B:C,2,FALSE)</f>
        <v>#N/A</v>
      </c>
      <c r="D228" s="37" t="e">
        <f>VLOOKUP(C228,'1 - Dorsales clubs'!C:D,2,FALSE)</f>
        <v>#N/A</v>
      </c>
      <c r="E228" s="37" t="e">
        <f>VLOOKUP(B228,'1 - Dorsales clubs'!B:F,4,FALSE)</f>
        <v>#N/A</v>
      </c>
      <c r="F228" s="24" t="e">
        <f>VLOOKUP(B228,TºCrono!B:C,2,FALSE)</f>
        <v>#N/A</v>
      </c>
      <c r="G228" s="25"/>
      <c r="H228" s="26" t="e">
        <f t="shared" si="30"/>
        <v>#N/A</v>
      </c>
      <c r="I228" s="27"/>
      <c r="J228" s="27" t="e">
        <f t="shared" si="31"/>
        <v>#N/A</v>
      </c>
      <c r="K228" s="27"/>
      <c r="L228" s="27"/>
      <c r="M228" s="1" t="e">
        <f t="shared" si="32"/>
        <v>#N/A</v>
      </c>
      <c r="N228" s="1" t="e">
        <f t="shared" si="33"/>
        <v>#N/A</v>
      </c>
      <c r="O228" s="7" t="e">
        <f t="shared" si="34"/>
        <v>#N/A</v>
      </c>
      <c r="P228" s="7"/>
      <c r="Q228" s="7" t="e">
        <f>IF(N228&lt;VLOOKUP(E228,'Horario salida'!$C$3:$E$41,3,FALSE),M228-1,M228)</f>
        <v>#N/A</v>
      </c>
      <c r="R228" s="7" t="e">
        <f>IF(N228&lt;VLOOKUP(E228,'Horario salida'!$C$3:$E$41,3,FALSE),N228+60,N228)</f>
        <v>#N/A</v>
      </c>
      <c r="S228" s="7" t="e">
        <f>IF(O228&lt;VLOOKUP(E228,'Horario salida'!$C$3:$F$41,4,FALSE),R228-1,R228)</f>
        <v>#N/A</v>
      </c>
      <c r="T228" s="7" t="e">
        <f>IF(O228&lt;VLOOKUP(E228,'Horario salida'!$C$3:$F$41,4,FALSE),O228+100,O228)</f>
        <v>#N/A</v>
      </c>
      <c r="U228" s="7"/>
      <c r="V228" s="7"/>
      <c r="W228" s="7"/>
      <c r="X228" s="8" t="e">
        <f>Q228-VLOOKUP(E228,'Horario salida'!$C$3:$D$41,2,FALSE)</f>
        <v>#N/A</v>
      </c>
      <c r="Y228" s="8" t="e">
        <f>S228-VLOOKUP(E228,'Horario salida'!$C$3:$E$41,3,FALSE)</f>
        <v>#N/A</v>
      </c>
      <c r="Z228" s="8" t="e">
        <f>T228-VLOOKUP(E228,'Horario salida'!$C$3:$F$41,4,FALSE)</f>
        <v>#N/A</v>
      </c>
      <c r="AB228" s="8" t="e">
        <f t="shared" si="35"/>
        <v>#N/A</v>
      </c>
      <c r="AC228" s="8" t="e">
        <f t="shared" si="36"/>
        <v>#N/A</v>
      </c>
      <c r="AD228" s="8" t="e">
        <f t="shared" si="37"/>
        <v>#N/A</v>
      </c>
      <c r="AF228" s="27"/>
      <c r="AG228" s="30"/>
      <c r="AH228" s="27"/>
      <c r="AI228" s="27"/>
      <c r="AJ228" s="27"/>
      <c r="AK228" s="28"/>
    </row>
    <row r="229" spans="2:37" ht="18" x14ac:dyDescent="0.35">
      <c r="B229" s="196"/>
      <c r="C229" s="37" t="e">
        <f>VLOOKUP(B229,'1 - Dorsales clubs'!B:C,2,FALSE)</f>
        <v>#N/A</v>
      </c>
      <c r="D229" s="37" t="e">
        <f>VLOOKUP(C229,'1 - Dorsales clubs'!C:D,2,FALSE)</f>
        <v>#N/A</v>
      </c>
      <c r="E229" s="37" t="e">
        <f>VLOOKUP(B229,'1 - Dorsales clubs'!B:F,4,FALSE)</f>
        <v>#N/A</v>
      </c>
      <c r="F229" s="24" t="e">
        <f>VLOOKUP(B229,TºCrono!B:C,2,FALSE)</f>
        <v>#N/A</v>
      </c>
      <c r="G229" s="25"/>
      <c r="H229" s="26" t="e">
        <f t="shared" si="30"/>
        <v>#N/A</v>
      </c>
      <c r="I229" s="27"/>
      <c r="J229" s="27" t="e">
        <f t="shared" si="31"/>
        <v>#N/A</v>
      </c>
      <c r="K229" s="27"/>
      <c r="L229" s="27"/>
      <c r="M229" s="1" t="e">
        <f t="shared" si="32"/>
        <v>#N/A</v>
      </c>
      <c r="N229" s="1" t="e">
        <f t="shared" si="33"/>
        <v>#N/A</v>
      </c>
      <c r="O229" s="7" t="e">
        <f t="shared" si="34"/>
        <v>#N/A</v>
      </c>
      <c r="P229" s="7"/>
      <c r="Q229" s="7" t="e">
        <f>IF(N229&lt;VLOOKUP(E229,'Horario salida'!$C$3:$E$41,3,FALSE),M229-1,M229)</f>
        <v>#N/A</v>
      </c>
      <c r="R229" s="7" t="e">
        <f>IF(N229&lt;VLOOKUP(E229,'Horario salida'!$C$3:$E$41,3,FALSE),N229+60,N229)</f>
        <v>#N/A</v>
      </c>
      <c r="S229" s="7" t="e">
        <f>IF(O229&lt;VLOOKUP(E229,'Horario salida'!$C$3:$F$41,4,FALSE),R229-1,R229)</f>
        <v>#N/A</v>
      </c>
      <c r="T229" s="7" t="e">
        <f>IF(O229&lt;VLOOKUP(E229,'Horario salida'!$C$3:$F$41,4,FALSE),O229+100,O229)</f>
        <v>#N/A</v>
      </c>
      <c r="U229" s="7"/>
      <c r="V229" s="7"/>
      <c r="W229" s="7"/>
      <c r="X229" s="8" t="e">
        <f>Q229-VLOOKUP(E229,'Horario salida'!$C$3:$D$41,2,FALSE)</f>
        <v>#N/A</v>
      </c>
      <c r="Y229" s="8" t="e">
        <f>S229-VLOOKUP(E229,'Horario salida'!$C$3:$E$41,3,FALSE)</f>
        <v>#N/A</v>
      </c>
      <c r="Z229" s="8" t="e">
        <f>T229-VLOOKUP(E229,'Horario salida'!$C$3:$F$41,4,FALSE)</f>
        <v>#N/A</v>
      </c>
      <c r="AB229" s="8" t="e">
        <f t="shared" si="35"/>
        <v>#N/A</v>
      </c>
      <c r="AC229" s="8" t="e">
        <f t="shared" si="36"/>
        <v>#N/A</v>
      </c>
      <c r="AD229" s="8" t="e">
        <f t="shared" si="37"/>
        <v>#N/A</v>
      </c>
      <c r="AF229" s="27"/>
      <c r="AG229" s="30"/>
      <c r="AH229" s="27"/>
      <c r="AI229" s="27"/>
      <c r="AJ229" s="27"/>
      <c r="AK229" s="28"/>
    </row>
    <row r="230" spans="2:37" ht="18" x14ac:dyDescent="0.35">
      <c r="B230" s="196"/>
      <c r="C230" s="37" t="e">
        <f>VLOOKUP(B230,'1 - Dorsales clubs'!B:C,2,FALSE)</f>
        <v>#N/A</v>
      </c>
      <c r="D230" s="37" t="e">
        <f>VLOOKUP(C230,'1 - Dorsales clubs'!C:D,2,FALSE)</f>
        <v>#N/A</v>
      </c>
      <c r="E230" s="37" t="e">
        <f>VLOOKUP(B230,'1 - Dorsales clubs'!B:F,4,FALSE)</f>
        <v>#N/A</v>
      </c>
      <c r="F230" s="24" t="e">
        <f>VLOOKUP(B230,TºCrono!B:C,2,FALSE)</f>
        <v>#N/A</v>
      </c>
      <c r="G230" s="25"/>
      <c r="H230" s="26" t="e">
        <f t="shared" si="30"/>
        <v>#N/A</v>
      </c>
      <c r="I230" s="27"/>
      <c r="J230" s="27" t="e">
        <f t="shared" si="31"/>
        <v>#N/A</v>
      </c>
      <c r="K230" s="27"/>
      <c r="L230" s="27"/>
      <c r="M230" s="1" t="e">
        <f t="shared" si="32"/>
        <v>#N/A</v>
      </c>
      <c r="N230" s="1" t="e">
        <f t="shared" si="33"/>
        <v>#N/A</v>
      </c>
      <c r="O230" s="7" t="e">
        <f t="shared" si="34"/>
        <v>#N/A</v>
      </c>
      <c r="P230" s="7"/>
      <c r="Q230" s="7" t="e">
        <f>IF(N230&lt;VLOOKUP(E230,'Horario salida'!$C$3:$E$41,3,FALSE),M230-1,M230)</f>
        <v>#N/A</v>
      </c>
      <c r="R230" s="7" t="e">
        <f>IF(N230&lt;VLOOKUP(E230,'Horario salida'!$C$3:$E$41,3,FALSE),N230+60,N230)</f>
        <v>#N/A</v>
      </c>
      <c r="S230" s="7" t="e">
        <f>IF(O230&lt;VLOOKUP(E230,'Horario salida'!$C$3:$F$41,4,FALSE),R230-1,R230)</f>
        <v>#N/A</v>
      </c>
      <c r="T230" s="7" t="e">
        <f>IF(O230&lt;VLOOKUP(E230,'Horario salida'!$C$3:$F$41,4,FALSE),O230+100,O230)</f>
        <v>#N/A</v>
      </c>
      <c r="U230" s="7"/>
      <c r="V230" s="7"/>
      <c r="W230" s="7"/>
      <c r="X230" s="8" t="e">
        <f>Q230-VLOOKUP(E230,'Horario salida'!$C$3:$D$41,2,FALSE)</f>
        <v>#N/A</v>
      </c>
      <c r="Y230" s="8" t="e">
        <f>S230-VLOOKUP(E230,'Horario salida'!$C$3:$E$41,3,FALSE)</f>
        <v>#N/A</v>
      </c>
      <c r="Z230" s="8" t="e">
        <f>T230-VLOOKUP(E230,'Horario salida'!$C$3:$F$41,4,FALSE)</f>
        <v>#N/A</v>
      </c>
      <c r="AB230" s="8" t="e">
        <f t="shared" si="35"/>
        <v>#N/A</v>
      </c>
      <c r="AC230" s="8" t="e">
        <f t="shared" si="36"/>
        <v>#N/A</v>
      </c>
      <c r="AD230" s="8" t="e">
        <f t="shared" si="37"/>
        <v>#N/A</v>
      </c>
      <c r="AF230" s="27"/>
      <c r="AG230" s="30"/>
      <c r="AH230" s="27"/>
      <c r="AI230" s="27"/>
      <c r="AJ230" s="27"/>
      <c r="AK230" s="28"/>
    </row>
    <row r="231" spans="2:37" ht="18" x14ac:dyDescent="0.35">
      <c r="B231" s="196"/>
      <c r="C231" s="37" t="e">
        <f>VLOOKUP(B231,'1 - Dorsales clubs'!B:C,2,FALSE)</f>
        <v>#N/A</v>
      </c>
      <c r="D231" s="37" t="e">
        <f>VLOOKUP(C231,'1 - Dorsales clubs'!C:D,2,FALSE)</f>
        <v>#N/A</v>
      </c>
      <c r="E231" s="37" t="e">
        <f>VLOOKUP(B231,'1 - Dorsales clubs'!B:F,4,FALSE)</f>
        <v>#N/A</v>
      </c>
      <c r="F231" s="24" t="e">
        <f>VLOOKUP(B231,TºCrono!B:C,2,FALSE)</f>
        <v>#N/A</v>
      </c>
      <c r="G231" s="25"/>
      <c r="H231" s="26" t="e">
        <f t="shared" si="30"/>
        <v>#N/A</v>
      </c>
      <c r="I231" s="27"/>
      <c r="J231" s="27" t="e">
        <f t="shared" si="31"/>
        <v>#N/A</v>
      </c>
      <c r="K231" s="27"/>
      <c r="L231" s="27"/>
      <c r="M231" s="1" t="e">
        <f t="shared" si="32"/>
        <v>#N/A</v>
      </c>
      <c r="N231" s="1" t="e">
        <f t="shared" si="33"/>
        <v>#N/A</v>
      </c>
      <c r="O231" s="7" t="e">
        <f t="shared" si="34"/>
        <v>#N/A</v>
      </c>
      <c r="P231" s="7"/>
      <c r="Q231" s="7" t="e">
        <f>IF(N231&lt;VLOOKUP(E231,'Horario salida'!$C$3:$E$41,3,FALSE),M231-1,M231)</f>
        <v>#N/A</v>
      </c>
      <c r="R231" s="7" t="e">
        <f>IF(N231&lt;VLOOKUP(E231,'Horario salida'!$C$3:$E$41,3,FALSE),N231+60,N231)</f>
        <v>#N/A</v>
      </c>
      <c r="S231" s="7" t="e">
        <f>IF(O231&lt;VLOOKUP(E231,'Horario salida'!$C$3:$F$41,4,FALSE),R231-1,R231)</f>
        <v>#N/A</v>
      </c>
      <c r="T231" s="7" t="e">
        <f>IF(O231&lt;VLOOKUP(E231,'Horario salida'!$C$3:$F$41,4,FALSE),O231+100,O231)</f>
        <v>#N/A</v>
      </c>
      <c r="U231" s="7"/>
      <c r="V231" s="7"/>
      <c r="W231" s="7"/>
      <c r="X231" s="8" t="e">
        <f>Q231-VLOOKUP(E231,'Horario salida'!$C$3:$D$41,2,FALSE)</f>
        <v>#N/A</v>
      </c>
      <c r="Y231" s="8" t="e">
        <f>S231-VLOOKUP(E231,'Horario salida'!$C$3:$E$41,3,FALSE)</f>
        <v>#N/A</v>
      </c>
      <c r="Z231" s="8" t="e">
        <f>T231-VLOOKUP(E231,'Horario salida'!$C$3:$F$41,4,FALSE)</f>
        <v>#N/A</v>
      </c>
      <c r="AB231" s="8" t="e">
        <f t="shared" si="35"/>
        <v>#N/A</v>
      </c>
      <c r="AC231" s="8" t="e">
        <f t="shared" si="36"/>
        <v>#N/A</v>
      </c>
      <c r="AD231" s="8" t="e">
        <f t="shared" si="37"/>
        <v>#N/A</v>
      </c>
      <c r="AF231" s="27"/>
      <c r="AG231" s="30"/>
      <c r="AH231" s="27"/>
      <c r="AI231" s="27"/>
      <c r="AJ231" s="27"/>
      <c r="AK231" s="28"/>
    </row>
    <row r="232" spans="2:37" ht="18" x14ac:dyDescent="0.35">
      <c r="B232" s="196"/>
      <c r="C232" s="37" t="e">
        <f>VLOOKUP(B232,'1 - Dorsales clubs'!B:C,2,FALSE)</f>
        <v>#N/A</v>
      </c>
      <c r="D232" s="37" t="e">
        <f>VLOOKUP(C232,'1 - Dorsales clubs'!C:D,2,FALSE)</f>
        <v>#N/A</v>
      </c>
      <c r="E232" s="37" t="e">
        <f>VLOOKUP(B232,'1 - Dorsales clubs'!B:F,4,FALSE)</f>
        <v>#N/A</v>
      </c>
      <c r="F232" s="24" t="e">
        <f>VLOOKUP(B232,TºCrono!B:C,2,FALSE)</f>
        <v>#N/A</v>
      </c>
      <c r="G232" s="25"/>
      <c r="H232" s="26" t="e">
        <f t="shared" si="30"/>
        <v>#N/A</v>
      </c>
      <c r="I232" s="27"/>
      <c r="J232" s="27" t="e">
        <f t="shared" si="31"/>
        <v>#N/A</v>
      </c>
      <c r="K232" s="27"/>
      <c r="L232" s="27"/>
      <c r="M232" s="1" t="e">
        <f t="shared" si="32"/>
        <v>#N/A</v>
      </c>
      <c r="N232" s="1" t="e">
        <f t="shared" si="33"/>
        <v>#N/A</v>
      </c>
      <c r="O232" s="7" t="e">
        <f t="shared" si="34"/>
        <v>#N/A</v>
      </c>
      <c r="P232" s="7"/>
      <c r="Q232" s="7" t="e">
        <f>IF(N232&lt;VLOOKUP(E232,'Horario salida'!$C$3:$E$41,3,FALSE),M232-1,M232)</f>
        <v>#N/A</v>
      </c>
      <c r="R232" s="7" t="e">
        <f>IF(N232&lt;VLOOKUP(E232,'Horario salida'!$C$3:$E$41,3,FALSE),N232+60,N232)</f>
        <v>#N/A</v>
      </c>
      <c r="S232" s="7" t="e">
        <f>IF(O232&lt;VLOOKUP(E232,'Horario salida'!$C$3:$F$41,4,FALSE),R232-1,R232)</f>
        <v>#N/A</v>
      </c>
      <c r="T232" s="7" t="e">
        <f>IF(O232&lt;VLOOKUP(E232,'Horario salida'!$C$3:$F$41,4,FALSE),O232+100,O232)</f>
        <v>#N/A</v>
      </c>
      <c r="U232" s="7"/>
      <c r="V232" s="7"/>
      <c r="W232" s="7"/>
      <c r="X232" s="8" t="e">
        <f>Q232-VLOOKUP(E232,'Horario salida'!$C$3:$D$41,2,FALSE)</f>
        <v>#N/A</v>
      </c>
      <c r="Y232" s="8" t="e">
        <f>S232-VLOOKUP(E232,'Horario salida'!$C$3:$E$41,3,FALSE)</f>
        <v>#N/A</v>
      </c>
      <c r="Z232" s="8" t="e">
        <f>T232-VLOOKUP(E232,'Horario salida'!$C$3:$F$41,4,FALSE)</f>
        <v>#N/A</v>
      </c>
      <c r="AB232" s="8" t="e">
        <f t="shared" si="35"/>
        <v>#N/A</v>
      </c>
      <c r="AC232" s="8" t="e">
        <f t="shared" si="36"/>
        <v>#N/A</v>
      </c>
      <c r="AD232" s="8" t="e">
        <f t="shared" si="37"/>
        <v>#N/A</v>
      </c>
      <c r="AF232" s="27"/>
      <c r="AG232" s="30"/>
      <c r="AH232" s="27"/>
      <c r="AI232" s="27"/>
      <c r="AJ232" s="27"/>
      <c r="AK232" s="28"/>
    </row>
    <row r="233" spans="2:37" ht="18" x14ac:dyDescent="0.35">
      <c r="B233" s="196"/>
      <c r="C233" s="37" t="e">
        <f>VLOOKUP(B233,'1 - Dorsales clubs'!B:C,2,FALSE)</f>
        <v>#N/A</v>
      </c>
      <c r="D233" s="37" t="e">
        <f>VLOOKUP(C233,'1 - Dorsales clubs'!C:D,2,FALSE)</f>
        <v>#N/A</v>
      </c>
      <c r="E233" s="37" t="e">
        <f>VLOOKUP(B233,'1 - Dorsales clubs'!B:F,4,FALSE)</f>
        <v>#N/A</v>
      </c>
      <c r="F233" s="24" t="e">
        <f>VLOOKUP(B233,TºCrono!B:C,2,FALSE)</f>
        <v>#N/A</v>
      </c>
      <c r="G233" s="25"/>
      <c r="H233" s="26" t="e">
        <f t="shared" si="30"/>
        <v>#N/A</v>
      </c>
      <c r="I233" s="27"/>
      <c r="J233" s="27" t="e">
        <f t="shared" si="31"/>
        <v>#N/A</v>
      </c>
      <c r="K233" s="27"/>
      <c r="L233" s="27"/>
      <c r="M233" s="1" t="e">
        <f t="shared" si="32"/>
        <v>#N/A</v>
      </c>
      <c r="N233" s="1" t="e">
        <f t="shared" si="33"/>
        <v>#N/A</v>
      </c>
      <c r="O233" s="7" t="e">
        <f t="shared" si="34"/>
        <v>#N/A</v>
      </c>
      <c r="P233" s="7"/>
      <c r="Q233" s="7" t="e">
        <f>IF(N233&lt;VLOOKUP(E233,'Horario salida'!$C$3:$E$41,3,FALSE),M233-1,M233)</f>
        <v>#N/A</v>
      </c>
      <c r="R233" s="7" t="e">
        <f>IF(N233&lt;VLOOKUP(E233,'Horario salida'!$C$3:$E$41,3,FALSE),N233+60,N233)</f>
        <v>#N/A</v>
      </c>
      <c r="S233" s="7" t="e">
        <f>IF(O233&lt;VLOOKUP(E233,'Horario salida'!$C$3:$F$41,4,FALSE),R233-1,R233)</f>
        <v>#N/A</v>
      </c>
      <c r="T233" s="7" t="e">
        <f>IF(O233&lt;VLOOKUP(E233,'Horario salida'!$C$3:$F$41,4,FALSE),O233+100,O233)</f>
        <v>#N/A</v>
      </c>
      <c r="U233" s="7"/>
      <c r="V233" s="7"/>
      <c r="W233" s="7"/>
      <c r="X233" s="8" t="e">
        <f>Q233-VLOOKUP(E233,'Horario salida'!$C$3:$D$41,2,FALSE)</f>
        <v>#N/A</v>
      </c>
      <c r="Y233" s="8" t="e">
        <f>S233-VLOOKUP(E233,'Horario salida'!$C$3:$E$41,3,FALSE)</f>
        <v>#N/A</v>
      </c>
      <c r="Z233" s="8" t="e">
        <f>T233-VLOOKUP(E233,'Horario salida'!$C$3:$F$41,4,FALSE)</f>
        <v>#N/A</v>
      </c>
      <c r="AB233" s="8" t="e">
        <f t="shared" si="35"/>
        <v>#N/A</v>
      </c>
      <c r="AC233" s="8" t="e">
        <f t="shared" si="36"/>
        <v>#N/A</v>
      </c>
      <c r="AD233" s="8" t="e">
        <f t="shared" si="37"/>
        <v>#N/A</v>
      </c>
      <c r="AF233" s="27"/>
      <c r="AG233" s="30"/>
      <c r="AH233" s="27"/>
      <c r="AI233" s="27"/>
      <c r="AJ233" s="27"/>
      <c r="AK233" s="28"/>
    </row>
    <row r="234" spans="2:37" ht="18" x14ac:dyDescent="0.35">
      <c r="B234" s="196"/>
      <c r="C234" s="37" t="e">
        <f>VLOOKUP(B234,'1 - Dorsales clubs'!B:C,2,FALSE)</f>
        <v>#N/A</v>
      </c>
      <c r="D234" s="37" t="e">
        <f>VLOOKUP(C234,'1 - Dorsales clubs'!C:D,2,FALSE)</f>
        <v>#N/A</v>
      </c>
      <c r="E234" s="37" t="e">
        <f>VLOOKUP(B234,'1 - Dorsales clubs'!B:F,4,FALSE)</f>
        <v>#N/A</v>
      </c>
      <c r="F234" s="24" t="e">
        <f>VLOOKUP(B234,TºCrono!B:C,2,FALSE)</f>
        <v>#N/A</v>
      </c>
      <c r="G234" s="25"/>
      <c r="H234" s="26" t="e">
        <f t="shared" si="30"/>
        <v>#N/A</v>
      </c>
      <c r="I234" s="27"/>
      <c r="J234" s="27" t="e">
        <f t="shared" si="31"/>
        <v>#N/A</v>
      </c>
      <c r="K234" s="27"/>
      <c r="L234" s="27"/>
      <c r="M234" s="1" t="e">
        <f t="shared" si="32"/>
        <v>#N/A</v>
      </c>
      <c r="N234" s="1" t="e">
        <f t="shared" si="33"/>
        <v>#N/A</v>
      </c>
      <c r="O234" s="7" t="e">
        <f t="shared" si="34"/>
        <v>#N/A</v>
      </c>
      <c r="P234" s="7"/>
      <c r="Q234" s="7" t="e">
        <f>IF(N234&lt;VLOOKUP(E234,'Horario salida'!$C$3:$E$41,3,FALSE),M234-1,M234)</f>
        <v>#N/A</v>
      </c>
      <c r="R234" s="7" t="e">
        <f>IF(N234&lt;VLOOKUP(E234,'Horario salida'!$C$3:$E$41,3,FALSE),N234+60,N234)</f>
        <v>#N/A</v>
      </c>
      <c r="S234" s="7" t="e">
        <f>IF(O234&lt;VLOOKUP(E234,'Horario salida'!$C$3:$F$41,4,FALSE),R234-1,R234)</f>
        <v>#N/A</v>
      </c>
      <c r="T234" s="7" t="e">
        <f>IF(O234&lt;VLOOKUP(E234,'Horario salida'!$C$3:$F$41,4,FALSE),O234+100,O234)</f>
        <v>#N/A</v>
      </c>
      <c r="U234" s="7"/>
      <c r="V234" s="7"/>
      <c r="W234" s="7"/>
      <c r="X234" s="8" t="e">
        <f>Q234-VLOOKUP(E234,'Horario salida'!$C$3:$D$41,2,FALSE)</f>
        <v>#N/A</v>
      </c>
      <c r="Y234" s="8" t="e">
        <f>S234-VLOOKUP(E234,'Horario salida'!$C$3:$E$41,3,FALSE)</f>
        <v>#N/A</v>
      </c>
      <c r="Z234" s="8" t="e">
        <f>T234-VLOOKUP(E234,'Horario salida'!$C$3:$F$41,4,FALSE)</f>
        <v>#N/A</v>
      </c>
      <c r="AB234" s="8" t="e">
        <f t="shared" si="35"/>
        <v>#N/A</v>
      </c>
      <c r="AC234" s="8" t="e">
        <f t="shared" si="36"/>
        <v>#N/A</v>
      </c>
      <c r="AD234" s="8" t="e">
        <f t="shared" si="37"/>
        <v>#N/A</v>
      </c>
      <c r="AF234" s="27"/>
      <c r="AG234" s="30"/>
      <c r="AH234" s="27"/>
      <c r="AI234" s="27"/>
      <c r="AJ234" s="27"/>
      <c r="AK234" s="28"/>
    </row>
    <row r="235" spans="2:37" ht="18" x14ac:dyDescent="0.35">
      <c r="B235" s="196"/>
      <c r="C235" s="37" t="e">
        <f>VLOOKUP(B235,'1 - Dorsales clubs'!B:C,2,FALSE)</f>
        <v>#N/A</v>
      </c>
      <c r="D235" s="37" t="e">
        <f>VLOOKUP(C235,'1 - Dorsales clubs'!C:D,2,FALSE)</f>
        <v>#N/A</v>
      </c>
      <c r="E235" s="37" t="e">
        <f>VLOOKUP(B235,'1 - Dorsales clubs'!B:F,4,FALSE)</f>
        <v>#N/A</v>
      </c>
      <c r="F235" s="24" t="e">
        <f>VLOOKUP(B235,TºCrono!B:C,2,FALSE)</f>
        <v>#N/A</v>
      </c>
      <c r="G235" s="25"/>
      <c r="H235" s="26" t="e">
        <f t="shared" si="30"/>
        <v>#N/A</v>
      </c>
      <c r="I235" s="27"/>
      <c r="J235" s="27" t="e">
        <f t="shared" si="31"/>
        <v>#N/A</v>
      </c>
      <c r="K235" s="27"/>
      <c r="L235" s="27"/>
      <c r="M235" s="1" t="e">
        <f t="shared" si="32"/>
        <v>#N/A</v>
      </c>
      <c r="N235" s="1" t="e">
        <f t="shared" si="33"/>
        <v>#N/A</v>
      </c>
      <c r="O235" s="7" t="e">
        <f t="shared" si="34"/>
        <v>#N/A</v>
      </c>
      <c r="P235" s="7"/>
      <c r="Q235" s="7" t="e">
        <f>IF(N235&lt;VLOOKUP(E235,'Horario salida'!$C$3:$E$41,3,FALSE),M235-1,M235)</f>
        <v>#N/A</v>
      </c>
      <c r="R235" s="7" t="e">
        <f>IF(N235&lt;VLOOKUP(E235,'Horario salida'!$C$3:$E$41,3,FALSE),N235+60,N235)</f>
        <v>#N/A</v>
      </c>
      <c r="S235" s="7" t="e">
        <f>IF(O235&lt;VLOOKUP(E235,'Horario salida'!$C$3:$F$41,4,FALSE),R235-1,R235)</f>
        <v>#N/A</v>
      </c>
      <c r="T235" s="7" t="e">
        <f>IF(O235&lt;VLOOKUP(E235,'Horario salida'!$C$3:$F$41,4,FALSE),O235+100,O235)</f>
        <v>#N/A</v>
      </c>
      <c r="U235" s="7"/>
      <c r="V235" s="7"/>
      <c r="W235" s="7"/>
      <c r="X235" s="8" t="e">
        <f>Q235-VLOOKUP(E235,'Horario salida'!$C$3:$D$41,2,FALSE)</f>
        <v>#N/A</v>
      </c>
      <c r="Y235" s="8" t="e">
        <f>S235-VLOOKUP(E235,'Horario salida'!$C$3:$E$41,3,FALSE)</f>
        <v>#N/A</v>
      </c>
      <c r="Z235" s="8" t="e">
        <f>T235-VLOOKUP(E235,'Horario salida'!$C$3:$F$41,4,FALSE)</f>
        <v>#N/A</v>
      </c>
      <c r="AB235" s="8" t="e">
        <f t="shared" si="35"/>
        <v>#N/A</v>
      </c>
      <c r="AC235" s="8" t="e">
        <f t="shared" si="36"/>
        <v>#N/A</v>
      </c>
      <c r="AD235" s="8" t="e">
        <f t="shared" si="37"/>
        <v>#N/A</v>
      </c>
      <c r="AF235" s="27"/>
      <c r="AG235" s="30"/>
      <c r="AH235" s="27"/>
      <c r="AI235" s="27"/>
      <c r="AJ235" s="27"/>
      <c r="AK235" s="28"/>
    </row>
    <row r="236" spans="2:37" ht="18" x14ac:dyDescent="0.35">
      <c r="B236" s="196"/>
      <c r="C236" s="37" t="e">
        <f>VLOOKUP(B236,'1 - Dorsales clubs'!B:C,2,FALSE)</f>
        <v>#N/A</v>
      </c>
      <c r="D236" s="37" t="e">
        <f>VLOOKUP(C236,'1 - Dorsales clubs'!C:D,2,FALSE)</f>
        <v>#N/A</v>
      </c>
      <c r="E236" s="37" t="e">
        <f>VLOOKUP(B236,'1 - Dorsales clubs'!B:F,4,FALSE)</f>
        <v>#N/A</v>
      </c>
      <c r="F236" s="24" t="e">
        <f>VLOOKUP(B236,TºCrono!B:C,2,FALSE)</f>
        <v>#N/A</v>
      </c>
      <c r="G236" s="25"/>
      <c r="H236" s="26" t="e">
        <f t="shared" si="30"/>
        <v>#N/A</v>
      </c>
      <c r="I236" s="27"/>
      <c r="J236" s="27" t="e">
        <f t="shared" si="31"/>
        <v>#N/A</v>
      </c>
      <c r="K236" s="27"/>
      <c r="L236" s="27"/>
      <c r="M236" s="1" t="e">
        <f t="shared" si="32"/>
        <v>#N/A</v>
      </c>
      <c r="N236" s="1" t="e">
        <f t="shared" si="33"/>
        <v>#N/A</v>
      </c>
      <c r="O236" s="7" t="e">
        <f t="shared" si="34"/>
        <v>#N/A</v>
      </c>
      <c r="P236" s="7"/>
      <c r="Q236" s="7" t="e">
        <f>IF(N236&lt;VLOOKUP(E236,'Horario salida'!$C$3:$E$41,3,FALSE),M236-1,M236)</f>
        <v>#N/A</v>
      </c>
      <c r="R236" s="7" t="e">
        <f>IF(N236&lt;VLOOKUP(E236,'Horario salida'!$C$3:$E$41,3,FALSE),N236+60,N236)</f>
        <v>#N/A</v>
      </c>
      <c r="S236" s="7" t="e">
        <f>IF(O236&lt;VLOOKUP(E236,'Horario salida'!$C$3:$F$41,4,FALSE),R236-1,R236)</f>
        <v>#N/A</v>
      </c>
      <c r="T236" s="7" t="e">
        <f>IF(O236&lt;VLOOKUP(E236,'Horario salida'!$C$3:$F$41,4,FALSE),O236+100,O236)</f>
        <v>#N/A</v>
      </c>
      <c r="U236" s="7"/>
      <c r="V236" s="7"/>
      <c r="W236" s="7"/>
      <c r="X236" s="8" t="e">
        <f>Q236-VLOOKUP(E236,'Horario salida'!$C$3:$D$41,2,FALSE)</f>
        <v>#N/A</v>
      </c>
      <c r="Y236" s="8" t="e">
        <f>S236-VLOOKUP(E236,'Horario salida'!$C$3:$E$41,3,FALSE)</f>
        <v>#N/A</v>
      </c>
      <c r="Z236" s="8" t="e">
        <f>T236-VLOOKUP(E236,'Horario salida'!$C$3:$F$41,4,FALSE)</f>
        <v>#N/A</v>
      </c>
      <c r="AB236" s="8" t="e">
        <f t="shared" si="35"/>
        <v>#N/A</v>
      </c>
      <c r="AC236" s="8" t="e">
        <f t="shared" si="36"/>
        <v>#N/A</v>
      </c>
      <c r="AD236" s="8" t="e">
        <f t="shared" si="37"/>
        <v>#N/A</v>
      </c>
      <c r="AF236" s="27"/>
      <c r="AG236" s="30"/>
      <c r="AH236" s="27"/>
      <c r="AI236" s="27"/>
      <c r="AJ236" s="27"/>
      <c r="AK236" s="28"/>
    </row>
    <row r="237" spans="2:37" ht="18" x14ac:dyDescent="0.35">
      <c r="B237" s="196"/>
      <c r="C237" s="37" t="e">
        <f>VLOOKUP(B237,'1 - Dorsales clubs'!B:C,2,FALSE)</f>
        <v>#N/A</v>
      </c>
      <c r="D237" s="37" t="e">
        <f>VLOOKUP(C237,'1 - Dorsales clubs'!C:D,2,FALSE)</f>
        <v>#N/A</v>
      </c>
      <c r="E237" s="37" t="e">
        <f>VLOOKUP(B237,'1 - Dorsales clubs'!B:F,4,FALSE)</f>
        <v>#N/A</v>
      </c>
      <c r="F237" s="24" t="e">
        <f>VLOOKUP(B237,TºCrono!B:C,2,FALSE)</f>
        <v>#N/A</v>
      </c>
      <c r="G237" s="25"/>
      <c r="H237" s="26" t="e">
        <f t="shared" si="30"/>
        <v>#N/A</v>
      </c>
      <c r="I237" s="27"/>
      <c r="J237" s="27" t="e">
        <f t="shared" si="31"/>
        <v>#N/A</v>
      </c>
      <c r="K237" s="27"/>
      <c r="L237" s="27"/>
      <c r="M237" s="1" t="e">
        <f t="shared" si="32"/>
        <v>#N/A</v>
      </c>
      <c r="N237" s="1" t="e">
        <f t="shared" si="33"/>
        <v>#N/A</v>
      </c>
      <c r="O237" s="7" t="e">
        <f t="shared" si="34"/>
        <v>#N/A</v>
      </c>
      <c r="P237" s="7"/>
      <c r="Q237" s="7" t="e">
        <f>IF(N237&lt;VLOOKUP(E237,'Horario salida'!$C$3:$E$41,3,FALSE),M237-1,M237)</f>
        <v>#N/A</v>
      </c>
      <c r="R237" s="7" t="e">
        <f>IF(N237&lt;VLOOKUP(E237,'Horario salida'!$C$3:$E$41,3,FALSE),N237+60,N237)</f>
        <v>#N/A</v>
      </c>
      <c r="S237" s="7" t="e">
        <f>IF(O237&lt;VLOOKUP(E237,'Horario salida'!$C$3:$F$41,4,FALSE),R237-1,R237)</f>
        <v>#N/A</v>
      </c>
      <c r="T237" s="7" t="e">
        <f>IF(O237&lt;VLOOKUP(E237,'Horario salida'!$C$3:$F$41,4,FALSE),O237+100,O237)</f>
        <v>#N/A</v>
      </c>
      <c r="U237" s="7"/>
      <c r="V237" s="7"/>
      <c r="W237" s="7"/>
      <c r="X237" s="8" t="e">
        <f>Q237-VLOOKUP(E237,'Horario salida'!$C$3:$D$41,2,FALSE)</f>
        <v>#N/A</v>
      </c>
      <c r="Y237" s="8" t="e">
        <f>S237-VLOOKUP(E237,'Horario salida'!$C$3:$E$41,3,FALSE)</f>
        <v>#N/A</v>
      </c>
      <c r="Z237" s="8" t="e">
        <f>T237-VLOOKUP(E237,'Horario salida'!$C$3:$F$41,4,FALSE)</f>
        <v>#N/A</v>
      </c>
      <c r="AB237" s="8" t="e">
        <f t="shared" si="35"/>
        <v>#N/A</v>
      </c>
      <c r="AC237" s="8" t="e">
        <f t="shared" si="36"/>
        <v>#N/A</v>
      </c>
      <c r="AD237" s="8" t="e">
        <f t="shared" si="37"/>
        <v>#N/A</v>
      </c>
      <c r="AF237" s="27"/>
      <c r="AG237" s="30"/>
      <c r="AH237" s="27"/>
      <c r="AI237" s="27"/>
      <c r="AJ237" s="27"/>
      <c r="AK237" s="28"/>
    </row>
    <row r="238" spans="2:37" ht="18" x14ac:dyDescent="0.35">
      <c r="B238" s="196"/>
      <c r="C238" s="37" t="e">
        <f>VLOOKUP(B238,'1 - Dorsales clubs'!B:C,2,FALSE)</f>
        <v>#N/A</v>
      </c>
      <c r="D238" s="37" t="e">
        <f>VLOOKUP(C238,'1 - Dorsales clubs'!C:D,2,FALSE)</f>
        <v>#N/A</v>
      </c>
      <c r="E238" s="37" t="e">
        <f>VLOOKUP(B238,'1 - Dorsales clubs'!B:F,4,FALSE)</f>
        <v>#N/A</v>
      </c>
      <c r="F238" s="24" t="e">
        <f>VLOOKUP(B238,TºCrono!B:C,2,FALSE)</f>
        <v>#N/A</v>
      </c>
      <c r="G238" s="25"/>
      <c r="H238" s="26" t="e">
        <f t="shared" si="30"/>
        <v>#N/A</v>
      </c>
      <c r="I238" s="27"/>
      <c r="J238" s="27" t="e">
        <f t="shared" si="31"/>
        <v>#N/A</v>
      </c>
      <c r="K238" s="27"/>
      <c r="L238" s="27"/>
      <c r="M238" s="1" t="e">
        <f t="shared" si="32"/>
        <v>#N/A</v>
      </c>
      <c r="N238" s="1" t="e">
        <f t="shared" si="33"/>
        <v>#N/A</v>
      </c>
      <c r="O238" s="7" t="e">
        <f t="shared" si="34"/>
        <v>#N/A</v>
      </c>
      <c r="P238" s="7"/>
      <c r="Q238" s="7" t="e">
        <f>IF(N238&lt;VLOOKUP(E238,'Horario salida'!$C$3:$E$41,3,FALSE),M238-1,M238)</f>
        <v>#N/A</v>
      </c>
      <c r="R238" s="7" t="e">
        <f>IF(N238&lt;VLOOKUP(E238,'Horario salida'!$C$3:$E$41,3,FALSE),N238+60,N238)</f>
        <v>#N/A</v>
      </c>
      <c r="S238" s="7" t="e">
        <f>IF(O238&lt;VLOOKUP(E238,'Horario salida'!$C$3:$F$41,4,FALSE),R238-1,R238)</f>
        <v>#N/A</v>
      </c>
      <c r="T238" s="7" t="e">
        <f>IF(O238&lt;VLOOKUP(E238,'Horario salida'!$C$3:$F$41,4,FALSE),O238+100,O238)</f>
        <v>#N/A</v>
      </c>
      <c r="U238" s="7"/>
      <c r="V238" s="7"/>
      <c r="W238" s="7"/>
      <c r="X238" s="8" t="e">
        <f>Q238-VLOOKUP(E238,'Horario salida'!$C$3:$D$41,2,FALSE)</f>
        <v>#N/A</v>
      </c>
      <c r="Y238" s="8" t="e">
        <f>S238-VLOOKUP(E238,'Horario salida'!$C$3:$E$41,3,FALSE)</f>
        <v>#N/A</v>
      </c>
      <c r="Z238" s="8" t="e">
        <f>T238-VLOOKUP(E238,'Horario salida'!$C$3:$F$41,4,FALSE)</f>
        <v>#N/A</v>
      </c>
      <c r="AB238" s="8" t="e">
        <f t="shared" si="35"/>
        <v>#N/A</v>
      </c>
      <c r="AC238" s="8" t="e">
        <f t="shared" si="36"/>
        <v>#N/A</v>
      </c>
      <c r="AD238" s="8" t="e">
        <f t="shared" si="37"/>
        <v>#N/A</v>
      </c>
      <c r="AF238" s="27"/>
      <c r="AG238" s="30"/>
      <c r="AH238" s="27"/>
      <c r="AI238" s="27"/>
      <c r="AJ238" s="27"/>
      <c r="AK238" s="28"/>
    </row>
    <row r="239" spans="2:37" ht="18" x14ac:dyDescent="0.35">
      <c r="B239" s="196"/>
      <c r="C239" s="37" t="e">
        <f>VLOOKUP(B239,'1 - Dorsales clubs'!B:C,2,FALSE)</f>
        <v>#N/A</v>
      </c>
      <c r="D239" s="37" t="e">
        <f>VLOOKUP(C239,'1 - Dorsales clubs'!C:D,2,FALSE)</f>
        <v>#N/A</v>
      </c>
      <c r="E239" s="37" t="e">
        <f>VLOOKUP(B239,'1 - Dorsales clubs'!B:F,4,FALSE)</f>
        <v>#N/A</v>
      </c>
      <c r="F239" s="24" t="e">
        <f>VLOOKUP(B239,TºCrono!B:C,2,FALSE)</f>
        <v>#N/A</v>
      </c>
      <c r="G239" s="25"/>
      <c r="H239" s="26" t="e">
        <f t="shared" si="30"/>
        <v>#N/A</v>
      </c>
      <c r="I239" s="27"/>
      <c r="J239" s="27" t="e">
        <f t="shared" si="31"/>
        <v>#N/A</v>
      </c>
      <c r="K239" s="27"/>
      <c r="L239" s="27"/>
      <c r="M239" s="1" t="e">
        <f t="shared" si="32"/>
        <v>#N/A</v>
      </c>
      <c r="N239" s="1" t="e">
        <f t="shared" si="33"/>
        <v>#N/A</v>
      </c>
      <c r="O239" s="7" t="e">
        <f t="shared" si="34"/>
        <v>#N/A</v>
      </c>
      <c r="P239" s="7"/>
      <c r="Q239" s="7" t="e">
        <f>IF(N239&lt;VLOOKUP(E239,'Horario salida'!$C$3:$E$41,3,FALSE),M239-1,M239)</f>
        <v>#N/A</v>
      </c>
      <c r="R239" s="7" t="e">
        <f>IF(N239&lt;VLOOKUP(E239,'Horario salida'!$C$3:$E$41,3,FALSE),N239+60,N239)</f>
        <v>#N/A</v>
      </c>
      <c r="S239" s="7" t="e">
        <f>IF(O239&lt;VLOOKUP(E239,'Horario salida'!$C$3:$F$41,4,FALSE),R239-1,R239)</f>
        <v>#N/A</v>
      </c>
      <c r="T239" s="7" t="e">
        <f>IF(O239&lt;VLOOKUP(E239,'Horario salida'!$C$3:$F$41,4,FALSE),O239+100,O239)</f>
        <v>#N/A</v>
      </c>
      <c r="U239" s="7"/>
      <c r="V239" s="7"/>
      <c r="W239" s="7"/>
      <c r="X239" s="8" t="e">
        <f>Q239-VLOOKUP(E239,'Horario salida'!$C$3:$D$41,2,FALSE)</f>
        <v>#N/A</v>
      </c>
      <c r="Y239" s="8" t="e">
        <f>S239-VLOOKUP(E239,'Horario salida'!$C$3:$E$41,3,FALSE)</f>
        <v>#N/A</v>
      </c>
      <c r="Z239" s="8" t="e">
        <f>T239-VLOOKUP(E239,'Horario salida'!$C$3:$F$41,4,FALSE)</f>
        <v>#N/A</v>
      </c>
      <c r="AB239" s="8" t="e">
        <f t="shared" si="35"/>
        <v>#N/A</v>
      </c>
      <c r="AC239" s="8" t="e">
        <f t="shared" si="36"/>
        <v>#N/A</v>
      </c>
      <c r="AD239" s="8" t="e">
        <f t="shared" si="37"/>
        <v>#N/A</v>
      </c>
      <c r="AF239" s="27"/>
      <c r="AG239" s="30"/>
      <c r="AH239" s="27"/>
      <c r="AI239" s="27"/>
      <c r="AJ239" s="27"/>
      <c r="AK239" s="28"/>
    </row>
    <row r="240" spans="2:37" ht="18" x14ac:dyDescent="0.35">
      <c r="B240" s="196"/>
      <c r="C240" s="37" t="e">
        <f>VLOOKUP(B240,'1 - Dorsales clubs'!B:C,2,FALSE)</f>
        <v>#N/A</v>
      </c>
      <c r="D240" s="37" t="e">
        <f>VLOOKUP(C240,'1 - Dorsales clubs'!C:D,2,FALSE)</f>
        <v>#N/A</v>
      </c>
      <c r="E240" s="37" t="e">
        <f>VLOOKUP(B240,'1 - Dorsales clubs'!B:F,4,FALSE)</f>
        <v>#N/A</v>
      </c>
      <c r="F240" s="24" t="e">
        <f>VLOOKUP(B240,TºCrono!B:C,2,FALSE)</f>
        <v>#N/A</v>
      </c>
      <c r="G240" s="25"/>
      <c r="H240" s="26" t="e">
        <f t="shared" si="30"/>
        <v>#N/A</v>
      </c>
      <c r="I240" s="27"/>
      <c r="J240" s="27" t="e">
        <f t="shared" si="31"/>
        <v>#N/A</v>
      </c>
      <c r="K240" s="27"/>
      <c r="L240" s="27"/>
      <c r="M240" s="1" t="e">
        <f t="shared" si="32"/>
        <v>#N/A</v>
      </c>
      <c r="N240" s="1" t="e">
        <f t="shared" si="33"/>
        <v>#N/A</v>
      </c>
      <c r="O240" s="7" t="e">
        <f t="shared" si="34"/>
        <v>#N/A</v>
      </c>
      <c r="P240" s="7"/>
      <c r="Q240" s="7" t="e">
        <f>IF(N240&lt;VLOOKUP(E240,'Horario salida'!$C$3:$E$41,3,FALSE),M240-1,M240)</f>
        <v>#N/A</v>
      </c>
      <c r="R240" s="7" t="e">
        <f>IF(N240&lt;VLOOKUP(E240,'Horario salida'!$C$3:$E$41,3,FALSE),N240+60,N240)</f>
        <v>#N/A</v>
      </c>
      <c r="S240" s="7" t="e">
        <f>IF(O240&lt;VLOOKUP(E240,'Horario salida'!$C$3:$F$41,4,FALSE),R240-1,R240)</f>
        <v>#N/A</v>
      </c>
      <c r="T240" s="7" t="e">
        <f>IF(O240&lt;VLOOKUP(E240,'Horario salida'!$C$3:$F$41,4,FALSE),O240+100,O240)</f>
        <v>#N/A</v>
      </c>
      <c r="U240" s="7"/>
      <c r="V240" s="7"/>
      <c r="W240" s="7"/>
      <c r="X240" s="8" t="e">
        <f>Q240-VLOOKUP(E240,'Horario salida'!$C$3:$D$41,2,FALSE)</f>
        <v>#N/A</v>
      </c>
      <c r="Y240" s="8" t="e">
        <f>S240-VLOOKUP(E240,'Horario salida'!$C$3:$E$41,3,FALSE)</f>
        <v>#N/A</v>
      </c>
      <c r="Z240" s="8" t="e">
        <f>T240-VLOOKUP(E240,'Horario salida'!$C$3:$F$41,4,FALSE)</f>
        <v>#N/A</v>
      </c>
      <c r="AB240" s="8" t="e">
        <f t="shared" si="35"/>
        <v>#N/A</v>
      </c>
      <c r="AC240" s="8" t="e">
        <f t="shared" si="36"/>
        <v>#N/A</v>
      </c>
      <c r="AD240" s="8" t="e">
        <f t="shared" si="37"/>
        <v>#N/A</v>
      </c>
      <c r="AF240" s="27"/>
      <c r="AG240" s="30"/>
      <c r="AH240" s="27"/>
      <c r="AI240" s="27"/>
      <c r="AJ240" s="27"/>
      <c r="AK240" s="28"/>
    </row>
    <row r="241" spans="2:37" ht="18" x14ac:dyDescent="0.35">
      <c r="B241" s="196"/>
      <c r="C241" s="37" t="e">
        <f>VLOOKUP(B241,'1 - Dorsales clubs'!B:C,2,FALSE)</f>
        <v>#N/A</v>
      </c>
      <c r="D241" s="37" t="e">
        <f>VLOOKUP(C241,'1 - Dorsales clubs'!C:D,2,FALSE)</f>
        <v>#N/A</v>
      </c>
      <c r="E241" s="37" t="e">
        <f>VLOOKUP(B241,'1 - Dorsales clubs'!B:F,4,FALSE)</f>
        <v>#N/A</v>
      </c>
      <c r="F241" s="24" t="e">
        <f>VLOOKUP(B241,TºCrono!B:C,2,FALSE)</f>
        <v>#N/A</v>
      </c>
      <c r="G241" s="25"/>
      <c r="H241" s="26" t="e">
        <f t="shared" si="30"/>
        <v>#N/A</v>
      </c>
      <c r="I241" s="27"/>
      <c r="J241" s="27" t="e">
        <f t="shared" si="31"/>
        <v>#N/A</v>
      </c>
      <c r="K241" s="27"/>
      <c r="L241" s="27"/>
      <c r="M241" s="1" t="e">
        <f t="shared" si="32"/>
        <v>#N/A</v>
      </c>
      <c r="N241" s="1" t="e">
        <f t="shared" si="33"/>
        <v>#N/A</v>
      </c>
      <c r="O241" s="7" t="e">
        <f t="shared" si="34"/>
        <v>#N/A</v>
      </c>
      <c r="P241" s="7"/>
      <c r="Q241" s="7" t="e">
        <f>IF(N241&lt;VLOOKUP(E241,'Horario salida'!$C$3:$E$41,3,FALSE),M241-1,M241)</f>
        <v>#N/A</v>
      </c>
      <c r="R241" s="7" t="e">
        <f>IF(N241&lt;VLOOKUP(E241,'Horario salida'!$C$3:$E$41,3,FALSE),N241+60,N241)</f>
        <v>#N/A</v>
      </c>
      <c r="S241" s="7" t="e">
        <f>IF(O241&lt;VLOOKUP(E241,'Horario salida'!$C$3:$F$41,4,FALSE),R241-1,R241)</f>
        <v>#N/A</v>
      </c>
      <c r="T241" s="7" t="e">
        <f>IF(O241&lt;VLOOKUP(E241,'Horario salida'!$C$3:$F$41,4,FALSE),O241+100,O241)</f>
        <v>#N/A</v>
      </c>
      <c r="U241" s="7"/>
      <c r="V241" s="7"/>
      <c r="W241" s="7"/>
      <c r="X241" s="8" t="e">
        <f>Q241-VLOOKUP(E241,'Horario salida'!$C$3:$D$41,2,FALSE)</f>
        <v>#N/A</v>
      </c>
      <c r="Y241" s="8" t="e">
        <f>S241-VLOOKUP(E241,'Horario salida'!$C$3:$E$41,3,FALSE)</f>
        <v>#N/A</v>
      </c>
      <c r="Z241" s="8" t="e">
        <f>T241-VLOOKUP(E241,'Horario salida'!$C$3:$F$41,4,FALSE)</f>
        <v>#N/A</v>
      </c>
      <c r="AB241" s="8" t="e">
        <f t="shared" si="35"/>
        <v>#N/A</v>
      </c>
      <c r="AC241" s="8" t="e">
        <f t="shared" si="36"/>
        <v>#N/A</v>
      </c>
      <c r="AD241" s="8" t="e">
        <f t="shared" si="37"/>
        <v>#N/A</v>
      </c>
      <c r="AF241" s="27"/>
      <c r="AG241" s="30"/>
      <c r="AH241" s="27"/>
      <c r="AI241" s="27"/>
      <c r="AJ241" s="27"/>
      <c r="AK241" s="28"/>
    </row>
    <row r="242" spans="2:37" ht="18" x14ac:dyDescent="0.35">
      <c r="B242" s="196"/>
      <c r="C242" s="37" t="e">
        <f>VLOOKUP(B242,'1 - Dorsales clubs'!B:C,2,FALSE)</f>
        <v>#N/A</v>
      </c>
      <c r="D242" s="37" t="e">
        <f>VLOOKUP(C242,'1 - Dorsales clubs'!C:D,2,FALSE)</f>
        <v>#N/A</v>
      </c>
      <c r="E242" s="37" t="e">
        <f>VLOOKUP(B242,'1 - Dorsales clubs'!B:F,4,FALSE)</f>
        <v>#N/A</v>
      </c>
      <c r="F242" s="24" t="e">
        <f>VLOOKUP(B242,TºCrono!B:C,2,FALSE)</f>
        <v>#N/A</v>
      </c>
      <c r="G242" s="25"/>
      <c r="H242" s="26" t="e">
        <f t="shared" si="30"/>
        <v>#N/A</v>
      </c>
      <c r="I242" s="27"/>
      <c r="J242" s="27" t="e">
        <f t="shared" si="31"/>
        <v>#N/A</v>
      </c>
      <c r="K242" s="27"/>
      <c r="L242" s="27"/>
      <c r="M242" s="1" t="e">
        <f t="shared" si="32"/>
        <v>#N/A</v>
      </c>
      <c r="N242" s="1" t="e">
        <f t="shared" si="33"/>
        <v>#N/A</v>
      </c>
      <c r="O242" s="7" t="e">
        <f t="shared" si="34"/>
        <v>#N/A</v>
      </c>
      <c r="P242" s="7"/>
      <c r="Q242" s="7" t="e">
        <f>IF(N242&lt;VLOOKUP(E242,'Horario salida'!$C$3:$E$41,3,FALSE),M242-1,M242)</f>
        <v>#N/A</v>
      </c>
      <c r="R242" s="7" t="e">
        <f>IF(N242&lt;VLOOKUP(E242,'Horario salida'!$C$3:$E$41,3,FALSE),N242+60,N242)</f>
        <v>#N/A</v>
      </c>
      <c r="S242" s="7" t="e">
        <f>IF(O242&lt;VLOOKUP(E242,'Horario salida'!$C$3:$F$41,4,FALSE),R242-1,R242)</f>
        <v>#N/A</v>
      </c>
      <c r="T242" s="7" t="e">
        <f>IF(O242&lt;VLOOKUP(E242,'Horario salida'!$C$3:$F$41,4,FALSE),O242+100,O242)</f>
        <v>#N/A</v>
      </c>
      <c r="U242" s="7"/>
      <c r="V242" s="7"/>
      <c r="W242" s="7"/>
      <c r="X242" s="8" t="e">
        <f>Q242-VLOOKUP(E242,'Horario salida'!$C$3:$D$41,2,FALSE)</f>
        <v>#N/A</v>
      </c>
      <c r="Y242" s="8" t="e">
        <f>S242-VLOOKUP(E242,'Horario salida'!$C$3:$E$41,3,FALSE)</f>
        <v>#N/A</v>
      </c>
      <c r="Z242" s="8" t="e">
        <f>T242-VLOOKUP(E242,'Horario salida'!$C$3:$F$41,4,FALSE)</f>
        <v>#N/A</v>
      </c>
      <c r="AB242" s="8" t="e">
        <f t="shared" si="35"/>
        <v>#N/A</v>
      </c>
      <c r="AC242" s="8" t="e">
        <f t="shared" si="36"/>
        <v>#N/A</v>
      </c>
      <c r="AD242" s="8" t="e">
        <f t="shared" si="37"/>
        <v>#N/A</v>
      </c>
      <c r="AF242" s="27"/>
      <c r="AG242" s="30"/>
      <c r="AH242" s="27"/>
      <c r="AI242" s="27"/>
      <c r="AJ242" s="27"/>
      <c r="AK242" s="28"/>
    </row>
    <row r="243" spans="2:37" ht="18" x14ac:dyDescent="0.35">
      <c r="B243" s="196"/>
      <c r="C243" s="37" t="e">
        <f>VLOOKUP(B243,'1 - Dorsales clubs'!B:C,2,FALSE)</f>
        <v>#N/A</v>
      </c>
      <c r="D243" s="37" t="e">
        <f>VLOOKUP(C243,'1 - Dorsales clubs'!C:D,2,FALSE)</f>
        <v>#N/A</v>
      </c>
      <c r="E243" s="37" t="e">
        <f>VLOOKUP(B243,'1 - Dorsales clubs'!B:F,4,FALSE)</f>
        <v>#N/A</v>
      </c>
      <c r="F243" s="24" t="e">
        <f>VLOOKUP(B243,TºCrono!B:C,2,FALSE)</f>
        <v>#N/A</v>
      </c>
      <c r="G243" s="25"/>
      <c r="H243" s="26" t="e">
        <f t="shared" si="30"/>
        <v>#N/A</v>
      </c>
      <c r="I243" s="27"/>
      <c r="J243" s="27" t="e">
        <f t="shared" si="31"/>
        <v>#N/A</v>
      </c>
      <c r="K243" s="27"/>
      <c r="L243" s="27"/>
      <c r="M243" s="1" t="e">
        <f t="shared" si="32"/>
        <v>#N/A</v>
      </c>
      <c r="N243" s="1" t="e">
        <f t="shared" si="33"/>
        <v>#N/A</v>
      </c>
      <c r="O243" s="7" t="e">
        <f t="shared" si="34"/>
        <v>#N/A</v>
      </c>
      <c r="P243" s="7"/>
      <c r="Q243" s="7" t="e">
        <f>IF(N243&lt;VLOOKUP(E243,'Horario salida'!$C$3:$E$41,3,FALSE),M243-1,M243)</f>
        <v>#N/A</v>
      </c>
      <c r="R243" s="7" t="e">
        <f>IF(N243&lt;VLOOKUP(E243,'Horario salida'!$C$3:$E$41,3,FALSE),N243+60,N243)</f>
        <v>#N/A</v>
      </c>
      <c r="S243" s="7" t="e">
        <f>IF(O243&lt;VLOOKUP(E243,'Horario salida'!$C$3:$F$41,4,FALSE),R243-1,R243)</f>
        <v>#N/A</v>
      </c>
      <c r="T243" s="7" t="e">
        <f>IF(O243&lt;VLOOKUP(E243,'Horario salida'!$C$3:$F$41,4,FALSE),O243+100,O243)</f>
        <v>#N/A</v>
      </c>
      <c r="U243" s="7"/>
      <c r="V243" s="7"/>
      <c r="W243" s="7"/>
      <c r="X243" s="8" t="e">
        <f>Q243-VLOOKUP(E243,'Horario salida'!$C$3:$D$41,2,FALSE)</f>
        <v>#N/A</v>
      </c>
      <c r="Y243" s="8" t="e">
        <f>S243-VLOOKUP(E243,'Horario salida'!$C$3:$E$41,3,FALSE)</f>
        <v>#N/A</v>
      </c>
      <c r="Z243" s="8" t="e">
        <f>T243-VLOOKUP(E243,'Horario salida'!$C$3:$F$41,4,FALSE)</f>
        <v>#N/A</v>
      </c>
      <c r="AB243" s="8" t="e">
        <f t="shared" si="35"/>
        <v>#N/A</v>
      </c>
      <c r="AC243" s="8" t="e">
        <f t="shared" si="36"/>
        <v>#N/A</v>
      </c>
      <c r="AD243" s="8" t="e">
        <f t="shared" si="37"/>
        <v>#N/A</v>
      </c>
      <c r="AF243" s="27"/>
      <c r="AG243" s="30"/>
      <c r="AH243" s="27"/>
      <c r="AI243" s="27"/>
      <c r="AJ243" s="27"/>
      <c r="AK243" s="28"/>
    </row>
    <row r="244" spans="2:37" ht="18" x14ac:dyDescent="0.35">
      <c r="B244" s="196"/>
      <c r="C244" s="37" t="e">
        <f>VLOOKUP(B244,'1 - Dorsales clubs'!B:C,2,FALSE)</f>
        <v>#N/A</v>
      </c>
      <c r="D244" s="37" t="e">
        <f>VLOOKUP(C244,'1 - Dorsales clubs'!C:D,2,FALSE)</f>
        <v>#N/A</v>
      </c>
      <c r="E244" s="37" t="e">
        <f>VLOOKUP(B244,'1 - Dorsales clubs'!B:F,4,FALSE)</f>
        <v>#N/A</v>
      </c>
      <c r="F244" s="24" t="e">
        <f>VLOOKUP(B244,TºCrono!B:C,2,FALSE)</f>
        <v>#N/A</v>
      </c>
      <c r="G244" s="25"/>
      <c r="H244" s="26" t="e">
        <f t="shared" si="30"/>
        <v>#N/A</v>
      </c>
      <c r="I244" s="27"/>
      <c r="J244" s="27" t="e">
        <f t="shared" si="31"/>
        <v>#N/A</v>
      </c>
      <c r="K244" s="27"/>
      <c r="L244" s="27"/>
      <c r="M244" s="1" t="e">
        <f t="shared" si="32"/>
        <v>#N/A</v>
      </c>
      <c r="N244" s="1" t="e">
        <f t="shared" si="33"/>
        <v>#N/A</v>
      </c>
      <c r="O244" s="7" t="e">
        <f t="shared" si="34"/>
        <v>#N/A</v>
      </c>
      <c r="P244" s="7"/>
      <c r="Q244" s="7" t="e">
        <f>IF(N244&lt;VLOOKUP(E244,'Horario salida'!$C$3:$E$41,3,FALSE),M244-1,M244)</f>
        <v>#N/A</v>
      </c>
      <c r="R244" s="7" t="e">
        <f>IF(N244&lt;VLOOKUP(E244,'Horario salida'!$C$3:$E$41,3,FALSE),N244+60,N244)</f>
        <v>#N/A</v>
      </c>
      <c r="S244" s="7" t="e">
        <f>IF(O244&lt;VLOOKUP(E244,'Horario salida'!$C$3:$F$41,4,FALSE),R244-1,R244)</f>
        <v>#N/A</v>
      </c>
      <c r="T244" s="7" t="e">
        <f>IF(O244&lt;VLOOKUP(E244,'Horario salida'!$C$3:$F$41,4,FALSE),O244+100,O244)</f>
        <v>#N/A</v>
      </c>
      <c r="U244" s="7"/>
      <c r="V244" s="7"/>
      <c r="W244" s="7"/>
      <c r="X244" s="8" t="e">
        <f>Q244-VLOOKUP(E244,'Horario salida'!$C$3:$D$41,2,FALSE)</f>
        <v>#N/A</v>
      </c>
      <c r="Y244" s="8" t="e">
        <f>S244-VLOOKUP(E244,'Horario salida'!$C$3:$E$41,3,FALSE)</f>
        <v>#N/A</v>
      </c>
      <c r="Z244" s="8" t="e">
        <f>T244-VLOOKUP(E244,'Horario salida'!$C$3:$F$41,4,FALSE)</f>
        <v>#N/A</v>
      </c>
      <c r="AB244" s="8" t="e">
        <f t="shared" si="35"/>
        <v>#N/A</v>
      </c>
      <c r="AC244" s="8" t="e">
        <f t="shared" si="36"/>
        <v>#N/A</v>
      </c>
      <c r="AD244" s="8" t="e">
        <f t="shared" si="37"/>
        <v>#N/A</v>
      </c>
      <c r="AF244" s="27"/>
      <c r="AG244" s="30"/>
      <c r="AH244" s="27"/>
      <c r="AI244" s="27"/>
      <c r="AJ244" s="27"/>
      <c r="AK244" s="28"/>
    </row>
    <row r="245" spans="2:37" ht="18" x14ac:dyDescent="0.35">
      <c r="B245" s="196"/>
      <c r="C245" s="37" t="e">
        <f>VLOOKUP(B245,'1 - Dorsales clubs'!B:C,2,FALSE)</f>
        <v>#N/A</v>
      </c>
      <c r="D245" s="37" t="e">
        <f>VLOOKUP(C245,'1 - Dorsales clubs'!C:D,2,FALSE)</f>
        <v>#N/A</v>
      </c>
      <c r="E245" s="37" t="e">
        <f>VLOOKUP(B245,'1 - Dorsales clubs'!B:F,4,FALSE)</f>
        <v>#N/A</v>
      </c>
      <c r="F245" s="24" t="e">
        <f>VLOOKUP(B245,TºCrono!B:C,2,FALSE)</f>
        <v>#N/A</v>
      </c>
      <c r="G245" s="25"/>
      <c r="H245" s="26" t="e">
        <f t="shared" si="30"/>
        <v>#N/A</v>
      </c>
      <c r="I245" s="27"/>
      <c r="J245" s="27" t="e">
        <f t="shared" si="31"/>
        <v>#N/A</v>
      </c>
      <c r="K245" s="27"/>
      <c r="L245" s="27"/>
      <c r="M245" s="1" t="e">
        <f t="shared" si="32"/>
        <v>#N/A</v>
      </c>
      <c r="N245" s="1" t="e">
        <f t="shared" si="33"/>
        <v>#N/A</v>
      </c>
      <c r="O245" s="7" t="e">
        <f t="shared" si="34"/>
        <v>#N/A</v>
      </c>
      <c r="P245" s="7"/>
      <c r="Q245" s="7" t="e">
        <f>IF(N245&lt;VLOOKUP(E245,'Horario salida'!$C$3:$E$41,3,FALSE),M245-1,M245)</f>
        <v>#N/A</v>
      </c>
      <c r="R245" s="7" t="e">
        <f>IF(N245&lt;VLOOKUP(E245,'Horario salida'!$C$3:$E$41,3,FALSE),N245+60,N245)</f>
        <v>#N/A</v>
      </c>
      <c r="S245" s="7" t="e">
        <f>IF(O245&lt;VLOOKUP(E245,'Horario salida'!$C$3:$F$41,4,FALSE),R245-1,R245)</f>
        <v>#N/A</v>
      </c>
      <c r="T245" s="7" t="e">
        <f>IF(O245&lt;VLOOKUP(E245,'Horario salida'!$C$3:$F$41,4,FALSE),O245+100,O245)</f>
        <v>#N/A</v>
      </c>
      <c r="U245" s="7"/>
      <c r="V245" s="7"/>
      <c r="W245" s="7"/>
      <c r="X245" s="8" t="e">
        <f>Q245-VLOOKUP(E245,'Horario salida'!$C$3:$D$41,2,FALSE)</f>
        <v>#N/A</v>
      </c>
      <c r="Y245" s="8" t="e">
        <f>S245-VLOOKUP(E245,'Horario salida'!$C$3:$E$41,3,FALSE)</f>
        <v>#N/A</v>
      </c>
      <c r="Z245" s="8" t="e">
        <f>T245-VLOOKUP(E245,'Horario salida'!$C$3:$F$41,4,FALSE)</f>
        <v>#N/A</v>
      </c>
      <c r="AB245" s="8" t="e">
        <f t="shared" si="35"/>
        <v>#N/A</v>
      </c>
      <c r="AC245" s="8" t="e">
        <f t="shared" si="36"/>
        <v>#N/A</v>
      </c>
      <c r="AD245" s="8" t="e">
        <f t="shared" si="37"/>
        <v>#N/A</v>
      </c>
      <c r="AF245" s="27"/>
      <c r="AG245" s="30"/>
      <c r="AH245" s="27"/>
      <c r="AI245" s="27"/>
      <c r="AJ245" s="27"/>
      <c r="AK245" s="28"/>
    </row>
    <row r="246" spans="2:37" ht="18" x14ac:dyDescent="0.35">
      <c r="B246" s="196"/>
      <c r="C246" s="37" t="e">
        <f>VLOOKUP(B246,'1 - Dorsales clubs'!B:C,2,FALSE)</f>
        <v>#N/A</v>
      </c>
      <c r="D246" s="37" t="e">
        <f>VLOOKUP(C246,'1 - Dorsales clubs'!C:D,2,FALSE)</f>
        <v>#N/A</v>
      </c>
      <c r="E246" s="37" t="e">
        <f>VLOOKUP(B246,'1 - Dorsales clubs'!B:F,4,FALSE)</f>
        <v>#N/A</v>
      </c>
      <c r="F246" s="24" t="e">
        <f>VLOOKUP(B246,TºCrono!B:C,2,FALSE)</f>
        <v>#N/A</v>
      </c>
      <c r="G246" s="25"/>
      <c r="H246" s="26" t="e">
        <f t="shared" si="30"/>
        <v>#N/A</v>
      </c>
      <c r="I246" s="27"/>
      <c r="J246" s="27" t="e">
        <f t="shared" si="31"/>
        <v>#N/A</v>
      </c>
      <c r="K246" s="27"/>
      <c r="L246" s="27"/>
      <c r="M246" s="1" t="e">
        <f t="shared" si="32"/>
        <v>#N/A</v>
      </c>
      <c r="N246" s="1" t="e">
        <f t="shared" si="33"/>
        <v>#N/A</v>
      </c>
      <c r="O246" s="7" t="e">
        <f t="shared" si="34"/>
        <v>#N/A</v>
      </c>
      <c r="P246" s="7"/>
      <c r="Q246" s="7" t="e">
        <f>IF(N246&lt;VLOOKUP(E246,'Horario salida'!$C$3:$E$41,3,FALSE),M246-1,M246)</f>
        <v>#N/A</v>
      </c>
      <c r="R246" s="7" t="e">
        <f>IF(N246&lt;VLOOKUP(E246,'Horario salida'!$C$3:$E$41,3,FALSE),N246+60,N246)</f>
        <v>#N/A</v>
      </c>
      <c r="S246" s="7" t="e">
        <f>IF(O246&lt;VLOOKUP(E246,'Horario salida'!$C$3:$F$41,4,FALSE),R246-1,R246)</f>
        <v>#N/A</v>
      </c>
      <c r="T246" s="7" t="e">
        <f>IF(O246&lt;VLOOKUP(E246,'Horario salida'!$C$3:$F$41,4,FALSE),O246+100,O246)</f>
        <v>#N/A</v>
      </c>
      <c r="U246" s="7"/>
      <c r="V246" s="7"/>
      <c r="W246" s="7"/>
      <c r="X246" s="8" t="e">
        <f>Q246-VLOOKUP(E246,'Horario salida'!$C$3:$D$41,2,FALSE)</f>
        <v>#N/A</v>
      </c>
      <c r="Y246" s="8" t="e">
        <f>S246-VLOOKUP(E246,'Horario salida'!$C$3:$E$41,3,FALSE)</f>
        <v>#N/A</v>
      </c>
      <c r="Z246" s="8" t="e">
        <f>T246-VLOOKUP(E246,'Horario salida'!$C$3:$F$41,4,FALSE)</f>
        <v>#N/A</v>
      </c>
      <c r="AB246" s="8" t="e">
        <f t="shared" si="35"/>
        <v>#N/A</v>
      </c>
      <c r="AC246" s="8" t="e">
        <f t="shared" si="36"/>
        <v>#N/A</v>
      </c>
      <c r="AD246" s="8" t="e">
        <f t="shared" si="37"/>
        <v>#N/A</v>
      </c>
      <c r="AF246" s="27"/>
      <c r="AG246" s="30"/>
      <c r="AH246" s="27"/>
      <c r="AI246" s="27"/>
      <c r="AJ246" s="27"/>
      <c r="AK246" s="28"/>
    </row>
    <row r="247" spans="2:37" ht="18" x14ac:dyDescent="0.35">
      <c r="B247" s="196"/>
      <c r="C247" s="37" t="e">
        <f>VLOOKUP(B247,'1 - Dorsales clubs'!B:C,2,FALSE)</f>
        <v>#N/A</v>
      </c>
      <c r="D247" s="37" t="e">
        <f>VLOOKUP(C247,'1 - Dorsales clubs'!C:D,2,FALSE)</f>
        <v>#N/A</v>
      </c>
      <c r="E247" s="37" t="e">
        <f>VLOOKUP(B247,'1 - Dorsales clubs'!B:F,4,FALSE)</f>
        <v>#N/A</v>
      </c>
      <c r="F247" s="24" t="e">
        <f>VLOOKUP(B247,TºCrono!B:C,2,FALSE)</f>
        <v>#N/A</v>
      </c>
      <c r="G247" s="25"/>
      <c r="H247" s="26" t="e">
        <f t="shared" si="30"/>
        <v>#N/A</v>
      </c>
      <c r="I247" s="27"/>
      <c r="J247" s="27" t="e">
        <f t="shared" si="31"/>
        <v>#N/A</v>
      </c>
      <c r="K247" s="27"/>
      <c r="L247" s="27"/>
      <c r="M247" s="1" t="e">
        <f t="shared" si="32"/>
        <v>#N/A</v>
      </c>
      <c r="N247" s="1" t="e">
        <f t="shared" si="33"/>
        <v>#N/A</v>
      </c>
      <c r="O247" s="7" t="e">
        <f t="shared" si="34"/>
        <v>#N/A</v>
      </c>
      <c r="P247" s="7"/>
      <c r="Q247" s="7" t="e">
        <f>IF(N247&lt;VLOOKUP(E247,'Horario salida'!$C$3:$E$41,3,FALSE),M247-1,M247)</f>
        <v>#N/A</v>
      </c>
      <c r="R247" s="7" t="e">
        <f>IF(N247&lt;VLOOKUP(E247,'Horario salida'!$C$3:$E$41,3,FALSE),N247+60,N247)</f>
        <v>#N/A</v>
      </c>
      <c r="S247" s="7" t="e">
        <f>IF(O247&lt;VLOOKUP(E247,'Horario salida'!$C$3:$F$41,4,FALSE),R247-1,R247)</f>
        <v>#N/A</v>
      </c>
      <c r="T247" s="7" t="e">
        <f>IF(O247&lt;VLOOKUP(E247,'Horario salida'!$C$3:$F$41,4,FALSE),O247+100,O247)</f>
        <v>#N/A</v>
      </c>
      <c r="U247" s="7"/>
      <c r="V247" s="7"/>
      <c r="W247" s="7"/>
      <c r="X247" s="8" t="e">
        <f>Q247-VLOOKUP(E247,'Horario salida'!$C$3:$D$41,2,FALSE)</f>
        <v>#N/A</v>
      </c>
      <c r="Y247" s="8" t="e">
        <f>S247-VLOOKUP(E247,'Horario salida'!$C$3:$E$41,3,FALSE)</f>
        <v>#N/A</v>
      </c>
      <c r="Z247" s="8" t="e">
        <f>T247-VLOOKUP(E247,'Horario salida'!$C$3:$F$41,4,FALSE)</f>
        <v>#N/A</v>
      </c>
      <c r="AB247" s="8" t="e">
        <f t="shared" si="35"/>
        <v>#N/A</v>
      </c>
      <c r="AC247" s="8" t="e">
        <f t="shared" si="36"/>
        <v>#N/A</v>
      </c>
      <c r="AD247" s="8" t="e">
        <f t="shared" si="37"/>
        <v>#N/A</v>
      </c>
      <c r="AF247" s="27"/>
      <c r="AG247" s="30"/>
      <c r="AH247" s="27"/>
      <c r="AI247" s="27"/>
      <c r="AJ247" s="27"/>
      <c r="AK247" s="28"/>
    </row>
    <row r="248" spans="2:37" ht="18" x14ac:dyDescent="0.35">
      <c r="B248" s="196"/>
      <c r="C248" s="37" t="e">
        <f>VLOOKUP(B248,'1 - Dorsales clubs'!B:C,2,FALSE)</f>
        <v>#N/A</v>
      </c>
      <c r="D248" s="37" t="e">
        <f>VLOOKUP(C248,'1 - Dorsales clubs'!C:D,2,FALSE)</f>
        <v>#N/A</v>
      </c>
      <c r="E248" s="37" t="e">
        <f>VLOOKUP(B248,'1 - Dorsales clubs'!B:F,4,FALSE)</f>
        <v>#N/A</v>
      </c>
      <c r="F248" s="24" t="e">
        <f>VLOOKUP(B248,TºCrono!B:C,2,FALSE)</f>
        <v>#N/A</v>
      </c>
      <c r="G248" s="25"/>
      <c r="H248" s="26" t="e">
        <f t="shared" si="30"/>
        <v>#N/A</v>
      </c>
      <c r="I248" s="27"/>
      <c r="J248" s="27" t="e">
        <f t="shared" si="31"/>
        <v>#N/A</v>
      </c>
      <c r="K248" s="27"/>
      <c r="L248" s="27"/>
      <c r="M248" s="1" t="e">
        <f t="shared" si="32"/>
        <v>#N/A</v>
      </c>
      <c r="N248" s="1" t="e">
        <f t="shared" si="33"/>
        <v>#N/A</v>
      </c>
      <c r="O248" s="7" t="e">
        <f t="shared" si="34"/>
        <v>#N/A</v>
      </c>
      <c r="P248" s="7"/>
      <c r="Q248" s="7" t="e">
        <f>IF(N248&lt;VLOOKUP(E248,'Horario salida'!$C$3:$E$41,3,FALSE),M248-1,M248)</f>
        <v>#N/A</v>
      </c>
      <c r="R248" s="7" t="e">
        <f>IF(N248&lt;VLOOKUP(E248,'Horario salida'!$C$3:$E$41,3,FALSE),N248+60,N248)</f>
        <v>#N/A</v>
      </c>
      <c r="S248" s="7" t="e">
        <f>IF(O248&lt;VLOOKUP(E248,'Horario salida'!$C$3:$F$41,4,FALSE),R248-1,R248)</f>
        <v>#N/A</v>
      </c>
      <c r="T248" s="7" t="e">
        <f>IF(O248&lt;VLOOKUP(E248,'Horario salida'!$C$3:$F$41,4,FALSE),O248+100,O248)</f>
        <v>#N/A</v>
      </c>
      <c r="U248" s="7"/>
      <c r="V248" s="7"/>
      <c r="W248" s="7"/>
      <c r="X248" s="8" t="e">
        <f>Q248-VLOOKUP(E248,'Horario salida'!$C$3:$D$41,2,FALSE)</f>
        <v>#N/A</v>
      </c>
      <c r="Y248" s="8" t="e">
        <f>S248-VLOOKUP(E248,'Horario salida'!$C$3:$E$41,3,FALSE)</f>
        <v>#N/A</v>
      </c>
      <c r="Z248" s="8" t="e">
        <f>T248-VLOOKUP(E248,'Horario salida'!$C$3:$F$41,4,FALSE)</f>
        <v>#N/A</v>
      </c>
      <c r="AB248" s="8" t="e">
        <f t="shared" si="35"/>
        <v>#N/A</v>
      </c>
      <c r="AC248" s="8" t="e">
        <f t="shared" si="36"/>
        <v>#N/A</v>
      </c>
      <c r="AD248" s="8" t="e">
        <f t="shared" si="37"/>
        <v>#N/A</v>
      </c>
      <c r="AF248" s="27"/>
      <c r="AG248" s="30"/>
      <c r="AH248" s="27"/>
      <c r="AI248" s="27"/>
      <c r="AJ248" s="27"/>
      <c r="AK248" s="28"/>
    </row>
    <row r="249" spans="2:37" ht="18" x14ac:dyDescent="0.35">
      <c r="B249" s="196"/>
      <c r="C249" s="37" t="e">
        <f>VLOOKUP(B249,'1 - Dorsales clubs'!B:C,2,FALSE)</f>
        <v>#N/A</v>
      </c>
      <c r="D249" s="37" t="e">
        <f>VLOOKUP(C249,'1 - Dorsales clubs'!C:D,2,FALSE)</f>
        <v>#N/A</v>
      </c>
      <c r="E249" s="37" t="e">
        <f>VLOOKUP(B249,'1 - Dorsales clubs'!B:F,4,FALSE)</f>
        <v>#N/A</v>
      </c>
      <c r="F249" s="24" t="e">
        <f>VLOOKUP(B249,TºCrono!B:C,2,FALSE)</f>
        <v>#N/A</v>
      </c>
      <c r="G249" s="25"/>
      <c r="H249" s="26" t="e">
        <f t="shared" si="30"/>
        <v>#N/A</v>
      </c>
      <c r="I249" s="27"/>
      <c r="J249" s="27" t="e">
        <f t="shared" si="31"/>
        <v>#N/A</v>
      </c>
      <c r="K249" s="27"/>
      <c r="L249" s="27"/>
      <c r="M249" s="1" t="e">
        <f t="shared" si="32"/>
        <v>#N/A</v>
      </c>
      <c r="N249" s="1" t="e">
        <f t="shared" si="33"/>
        <v>#N/A</v>
      </c>
      <c r="O249" s="7" t="e">
        <f t="shared" si="34"/>
        <v>#N/A</v>
      </c>
      <c r="P249" s="7"/>
      <c r="Q249" s="7" t="e">
        <f>IF(N249&lt;VLOOKUP(E249,'Horario salida'!$C$3:$E$41,3,FALSE),M249-1,M249)</f>
        <v>#N/A</v>
      </c>
      <c r="R249" s="7" t="e">
        <f>IF(N249&lt;VLOOKUP(E249,'Horario salida'!$C$3:$E$41,3,FALSE),N249+60,N249)</f>
        <v>#N/A</v>
      </c>
      <c r="S249" s="7" t="e">
        <f>IF(O249&lt;VLOOKUP(E249,'Horario salida'!$C$3:$F$41,4,FALSE),R249-1,R249)</f>
        <v>#N/A</v>
      </c>
      <c r="T249" s="7" t="e">
        <f>IF(O249&lt;VLOOKUP(E249,'Horario salida'!$C$3:$F$41,4,FALSE),O249+100,O249)</f>
        <v>#N/A</v>
      </c>
      <c r="U249" s="7"/>
      <c r="V249" s="7"/>
      <c r="W249" s="7"/>
      <c r="X249" s="8" t="e">
        <f>Q249-VLOOKUP(E249,'Horario salida'!$C$3:$D$41,2,FALSE)</f>
        <v>#N/A</v>
      </c>
      <c r="Y249" s="8" t="e">
        <f>S249-VLOOKUP(E249,'Horario salida'!$C$3:$E$41,3,FALSE)</f>
        <v>#N/A</v>
      </c>
      <c r="Z249" s="8" t="e">
        <f>T249-VLOOKUP(E249,'Horario salida'!$C$3:$F$41,4,FALSE)</f>
        <v>#N/A</v>
      </c>
      <c r="AB249" s="8" t="e">
        <f t="shared" si="35"/>
        <v>#N/A</v>
      </c>
      <c r="AC249" s="8" t="e">
        <f t="shared" si="36"/>
        <v>#N/A</v>
      </c>
      <c r="AD249" s="8" t="e">
        <f t="shared" si="37"/>
        <v>#N/A</v>
      </c>
      <c r="AF249" s="27"/>
      <c r="AG249" s="30"/>
      <c r="AH249" s="27"/>
      <c r="AI249" s="27"/>
      <c r="AJ249" s="27"/>
      <c r="AK249" s="28"/>
    </row>
    <row r="250" spans="2:37" ht="18" x14ac:dyDescent="0.35">
      <c r="B250" s="196"/>
      <c r="C250" s="37" t="e">
        <f>VLOOKUP(B250,'1 - Dorsales clubs'!B:C,2,FALSE)</f>
        <v>#N/A</v>
      </c>
      <c r="D250" s="37" t="e">
        <f>VLOOKUP(C250,'1 - Dorsales clubs'!C:D,2,FALSE)</f>
        <v>#N/A</v>
      </c>
      <c r="E250" s="37" t="e">
        <f>VLOOKUP(B250,'1 - Dorsales clubs'!B:F,4,FALSE)</f>
        <v>#N/A</v>
      </c>
      <c r="F250" s="24" t="e">
        <f>VLOOKUP(B250,TºCrono!B:C,2,FALSE)</f>
        <v>#N/A</v>
      </c>
      <c r="G250" s="25"/>
      <c r="H250" s="26" t="e">
        <f t="shared" si="30"/>
        <v>#N/A</v>
      </c>
      <c r="I250" s="27"/>
      <c r="J250" s="27" t="e">
        <f t="shared" si="31"/>
        <v>#N/A</v>
      </c>
      <c r="K250" s="27"/>
      <c r="L250" s="27"/>
      <c r="M250" s="1" t="e">
        <f t="shared" si="32"/>
        <v>#N/A</v>
      </c>
      <c r="N250" s="1" t="e">
        <f t="shared" si="33"/>
        <v>#N/A</v>
      </c>
      <c r="O250" s="7" t="e">
        <f t="shared" si="34"/>
        <v>#N/A</v>
      </c>
      <c r="P250" s="7"/>
      <c r="Q250" s="7" t="e">
        <f>IF(N250&lt;VLOOKUP(E250,'Horario salida'!$C$3:$E$41,3,FALSE),M250-1,M250)</f>
        <v>#N/A</v>
      </c>
      <c r="R250" s="7" t="e">
        <f>IF(N250&lt;VLOOKUP(E250,'Horario salida'!$C$3:$E$41,3,FALSE),N250+60,N250)</f>
        <v>#N/A</v>
      </c>
      <c r="S250" s="7" t="e">
        <f>IF(O250&lt;VLOOKUP(E250,'Horario salida'!$C$3:$F$41,4,FALSE),R250-1,R250)</f>
        <v>#N/A</v>
      </c>
      <c r="T250" s="7" t="e">
        <f>IF(O250&lt;VLOOKUP(E250,'Horario salida'!$C$3:$F$41,4,FALSE),O250+100,O250)</f>
        <v>#N/A</v>
      </c>
      <c r="U250" s="7"/>
      <c r="V250" s="7"/>
      <c r="W250" s="7"/>
      <c r="X250" s="8" t="e">
        <f>Q250-VLOOKUP(E250,'Horario salida'!$C$3:$D$41,2,FALSE)</f>
        <v>#N/A</v>
      </c>
      <c r="Y250" s="8" t="e">
        <f>S250-VLOOKUP(E250,'Horario salida'!$C$3:$E$41,3,FALSE)</f>
        <v>#N/A</v>
      </c>
      <c r="Z250" s="8" t="e">
        <f>T250-VLOOKUP(E250,'Horario salida'!$C$3:$F$41,4,FALSE)</f>
        <v>#N/A</v>
      </c>
      <c r="AB250" s="8" t="e">
        <f t="shared" si="35"/>
        <v>#N/A</v>
      </c>
      <c r="AC250" s="8" t="e">
        <f t="shared" si="36"/>
        <v>#N/A</v>
      </c>
      <c r="AD250" s="8" t="e">
        <f t="shared" si="37"/>
        <v>#N/A</v>
      </c>
      <c r="AF250" s="27"/>
      <c r="AG250" s="30"/>
      <c r="AH250" s="27"/>
      <c r="AI250" s="27"/>
      <c r="AJ250" s="27"/>
      <c r="AK250" s="28"/>
    </row>
    <row r="251" spans="2:37" ht="18" x14ac:dyDescent="0.35">
      <c r="B251" s="196"/>
      <c r="C251" s="37" t="e">
        <f>VLOOKUP(B251,'1 - Dorsales clubs'!B:C,2,FALSE)</f>
        <v>#N/A</v>
      </c>
      <c r="D251" s="37" t="e">
        <f>VLOOKUP(C251,'1 - Dorsales clubs'!C:D,2,FALSE)</f>
        <v>#N/A</v>
      </c>
      <c r="E251" s="37" t="e">
        <f>VLOOKUP(B251,'1 - Dorsales clubs'!B:F,4,FALSE)</f>
        <v>#N/A</v>
      </c>
      <c r="F251" s="24" t="e">
        <f>VLOOKUP(B251,TºCrono!B:C,2,FALSE)</f>
        <v>#N/A</v>
      </c>
      <c r="G251" s="25"/>
      <c r="H251" s="26" t="e">
        <f t="shared" si="30"/>
        <v>#N/A</v>
      </c>
      <c r="I251" s="27"/>
      <c r="J251" s="27" t="e">
        <f t="shared" si="31"/>
        <v>#N/A</v>
      </c>
      <c r="K251" s="27"/>
      <c r="L251" s="27"/>
      <c r="M251" s="1" t="e">
        <f t="shared" si="32"/>
        <v>#N/A</v>
      </c>
      <c r="N251" s="1" t="e">
        <f t="shared" si="33"/>
        <v>#N/A</v>
      </c>
      <c r="O251" s="7" t="e">
        <f t="shared" si="34"/>
        <v>#N/A</v>
      </c>
      <c r="P251" s="7"/>
      <c r="Q251" s="7" t="e">
        <f>IF(N251&lt;VLOOKUP(E251,'Horario salida'!$C$3:$E$41,3,FALSE),M251-1,M251)</f>
        <v>#N/A</v>
      </c>
      <c r="R251" s="7" t="e">
        <f>IF(N251&lt;VLOOKUP(E251,'Horario salida'!$C$3:$E$41,3,FALSE),N251+60,N251)</f>
        <v>#N/A</v>
      </c>
      <c r="S251" s="7" t="e">
        <f>IF(O251&lt;VLOOKUP(E251,'Horario salida'!$C$3:$F$41,4,FALSE),R251-1,R251)</f>
        <v>#N/A</v>
      </c>
      <c r="T251" s="7" t="e">
        <f>IF(O251&lt;VLOOKUP(E251,'Horario salida'!$C$3:$F$41,4,FALSE),O251+100,O251)</f>
        <v>#N/A</v>
      </c>
      <c r="U251" s="7"/>
      <c r="V251" s="7"/>
      <c r="W251" s="7"/>
      <c r="X251" s="8" t="e">
        <f>Q251-VLOOKUP(E251,'Horario salida'!$C$3:$D$41,2,FALSE)</f>
        <v>#N/A</v>
      </c>
      <c r="Y251" s="8" t="e">
        <f>S251-VLOOKUP(E251,'Horario salida'!$C$3:$E$41,3,FALSE)</f>
        <v>#N/A</v>
      </c>
      <c r="Z251" s="8" t="e">
        <f>T251-VLOOKUP(E251,'Horario salida'!$C$3:$F$41,4,FALSE)</f>
        <v>#N/A</v>
      </c>
      <c r="AB251" s="8" t="e">
        <f t="shared" si="35"/>
        <v>#N/A</v>
      </c>
      <c r="AC251" s="8" t="e">
        <f t="shared" si="36"/>
        <v>#N/A</v>
      </c>
      <c r="AD251" s="8" t="e">
        <f t="shared" si="37"/>
        <v>#N/A</v>
      </c>
      <c r="AF251" s="27"/>
      <c r="AG251" s="30"/>
      <c r="AH251" s="27"/>
      <c r="AI251" s="27"/>
      <c r="AJ251" s="27"/>
      <c r="AK251" s="28"/>
    </row>
    <row r="252" spans="2:37" ht="18" x14ac:dyDescent="0.35">
      <c r="B252" s="196"/>
      <c r="C252" s="37" t="e">
        <f>VLOOKUP(B252,'1 - Dorsales clubs'!B:C,2,FALSE)</f>
        <v>#N/A</v>
      </c>
      <c r="D252" s="37" t="e">
        <f>VLOOKUP(C252,'1 - Dorsales clubs'!C:D,2,FALSE)</f>
        <v>#N/A</v>
      </c>
      <c r="E252" s="37" t="e">
        <f>VLOOKUP(B252,'1 - Dorsales clubs'!B:F,4,FALSE)</f>
        <v>#N/A</v>
      </c>
      <c r="F252" s="24" t="e">
        <f>VLOOKUP(B252,TºCrono!B:C,2,FALSE)</f>
        <v>#N/A</v>
      </c>
      <c r="G252" s="25"/>
      <c r="H252" s="26" t="e">
        <f t="shared" si="30"/>
        <v>#N/A</v>
      </c>
      <c r="I252" s="27"/>
      <c r="J252" s="27" t="e">
        <f t="shared" si="31"/>
        <v>#N/A</v>
      </c>
      <c r="K252" s="27"/>
      <c r="L252" s="27"/>
      <c r="M252" s="1" t="e">
        <f t="shared" si="32"/>
        <v>#N/A</v>
      </c>
      <c r="N252" s="1" t="e">
        <f t="shared" si="33"/>
        <v>#N/A</v>
      </c>
      <c r="O252" s="7" t="e">
        <f t="shared" si="34"/>
        <v>#N/A</v>
      </c>
      <c r="P252" s="7"/>
      <c r="Q252" s="7" t="e">
        <f>IF(N252&lt;VLOOKUP(E252,'Horario salida'!$C$3:$E$41,3,FALSE),M252-1,M252)</f>
        <v>#N/A</v>
      </c>
      <c r="R252" s="7" t="e">
        <f>IF(N252&lt;VLOOKUP(E252,'Horario salida'!$C$3:$E$41,3,FALSE),N252+60,N252)</f>
        <v>#N/A</v>
      </c>
      <c r="S252" s="7" t="e">
        <f>IF(O252&lt;VLOOKUP(E252,'Horario salida'!$C$3:$F$41,4,FALSE),R252-1,R252)</f>
        <v>#N/A</v>
      </c>
      <c r="T252" s="7" t="e">
        <f>IF(O252&lt;VLOOKUP(E252,'Horario salida'!$C$3:$F$41,4,FALSE),O252+100,O252)</f>
        <v>#N/A</v>
      </c>
      <c r="U252" s="7"/>
      <c r="V252" s="7"/>
      <c r="W252" s="7"/>
      <c r="X252" s="8" t="e">
        <f>Q252-VLOOKUP(E252,'Horario salida'!$C$3:$D$41,2,FALSE)</f>
        <v>#N/A</v>
      </c>
      <c r="Y252" s="8" t="e">
        <f>S252-VLOOKUP(E252,'Horario salida'!$C$3:$E$41,3,FALSE)</f>
        <v>#N/A</v>
      </c>
      <c r="Z252" s="8" t="e">
        <f>T252-VLOOKUP(E252,'Horario salida'!$C$3:$F$41,4,FALSE)</f>
        <v>#N/A</v>
      </c>
      <c r="AB252" s="8" t="e">
        <f t="shared" si="35"/>
        <v>#N/A</v>
      </c>
      <c r="AC252" s="8" t="e">
        <f t="shared" si="36"/>
        <v>#N/A</v>
      </c>
      <c r="AD252" s="8" t="e">
        <f t="shared" si="37"/>
        <v>#N/A</v>
      </c>
      <c r="AF252" s="27"/>
      <c r="AG252" s="30"/>
      <c r="AH252" s="27"/>
      <c r="AI252" s="27"/>
      <c r="AJ252" s="27"/>
      <c r="AK252" s="28"/>
    </row>
    <row r="253" spans="2:37" ht="18" x14ac:dyDescent="0.35">
      <c r="B253" s="196"/>
      <c r="C253" s="37" t="e">
        <f>VLOOKUP(B253,'1 - Dorsales clubs'!B:C,2,FALSE)</f>
        <v>#N/A</v>
      </c>
      <c r="D253" s="37" t="e">
        <f>VLOOKUP(C253,'1 - Dorsales clubs'!C:D,2,FALSE)</f>
        <v>#N/A</v>
      </c>
      <c r="E253" s="37" t="e">
        <f>VLOOKUP(B253,'1 - Dorsales clubs'!B:F,4,FALSE)</f>
        <v>#N/A</v>
      </c>
      <c r="F253" s="24" t="e">
        <f>VLOOKUP(B253,TºCrono!B:C,2,FALSE)</f>
        <v>#N/A</v>
      </c>
      <c r="G253" s="25"/>
      <c r="H253" s="26" t="e">
        <f t="shared" si="30"/>
        <v>#N/A</v>
      </c>
      <c r="I253" s="27"/>
      <c r="J253" s="27" t="e">
        <f t="shared" si="31"/>
        <v>#N/A</v>
      </c>
      <c r="K253" s="27"/>
      <c r="L253" s="27"/>
      <c r="M253" s="1" t="e">
        <f t="shared" si="32"/>
        <v>#N/A</v>
      </c>
      <c r="N253" s="1" t="e">
        <f t="shared" si="33"/>
        <v>#N/A</v>
      </c>
      <c r="O253" s="7" t="e">
        <f t="shared" si="34"/>
        <v>#N/A</v>
      </c>
      <c r="P253" s="7"/>
      <c r="Q253" s="7" t="e">
        <f>IF(N253&lt;VLOOKUP(E253,'Horario salida'!$C$3:$E$41,3,FALSE),M253-1,M253)</f>
        <v>#N/A</v>
      </c>
      <c r="R253" s="7" t="e">
        <f>IF(N253&lt;VLOOKUP(E253,'Horario salida'!$C$3:$E$41,3,FALSE),N253+60,N253)</f>
        <v>#N/A</v>
      </c>
      <c r="S253" s="7" t="e">
        <f>IF(O253&lt;VLOOKUP(E253,'Horario salida'!$C$3:$F$41,4,FALSE),R253-1,R253)</f>
        <v>#N/A</v>
      </c>
      <c r="T253" s="7" t="e">
        <f>IF(O253&lt;VLOOKUP(E253,'Horario salida'!$C$3:$F$41,4,FALSE),O253+100,O253)</f>
        <v>#N/A</v>
      </c>
      <c r="U253" s="7"/>
      <c r="V253" s="7"/>
      <c r="W253" s="7"/>
      <c r="X253" s="8" t="e">
        <f>Q253-VLOOKUP(E253,'Horario salida'!$C$3:$D$41,2,FALSE)</f>
        <v>#N/A</v>
      </c>
      <c r="Y253" s="8" t="e">
        <f>S253-VLOOKUP(E253,'Horario salida'!$C$3:$E$41,3,FALSE)</f>
        <v>#N/A</v>
      </c>
      <c r="Z253" s="8" t="e">
        <f>T253-VLOOKUP(E253,'Horario salida'!$C$3:$F$41,4,FALSE)</f>
        <v>#N/A</v>
      </c>
      <c r="AB253" s="8" t="e">
        <f t="shared" si="35"/>
        <v>#N/A</v>
      </c>
      <c r="AC253" s="8" t="e">
        <f t="shared" si="36"/>
        <v>#N/A</v>
      </c>
      <c r="AD253" s="8" t="e">
        <f t="shared" si="37"/>
        <v>#N/A</v>
      </c>
      <c r="AF253" s="27"/>
      <c r="AG253" s="30"/>
      <c r="AH253" s="27"/>
      <c r="AI253" s="27"/>
      <c r="AJ253" s="27"/>
      <c r="AK253" s="28"/>
    </row>
    <row r="254" spans="2:37" ht="18" x14ac:dyDescent="0.35">
      <c r="B254" s="196"/>
      <c r="C254" s="37" t="e">
        <f>VLOOKUP(B254,'1 - Dorsales clubs'!B:C,2,FALSE)</f>
        <v>#N/A</v>
      </c>
      <c r="D254" s="37" t="e">
        <f>VLOOKUP(C254,'1 - Dorsales clubs'!C:D,2,FALSE)</f>
        <v>#N/A</v>
      </c>
      <c r="E254" s="37" t="e">
        <f>VLOOKUP(B254,'1 - Dorsales clubs'!B:F,4,FALSE)</f>
        <v>#N/A</v>
      </c>
      <c r="F254" s="24" t="e">
        <f>VLOOKUP(B254,TºCrono!B:C,2,FALSE)</f>
        <v>#N/A</v>
      </c>
      <c r="G254" s="25"/>
      <c r="H254" s="26" t="e">
        <f t="shared" si="30"/>
        <v>#N/A</v>
      </c>
      <c r="I254" s="27"/>
      <c r="J254" s="27" t="e">
        <f t="shared" si="31"/>
        <v>#N/A</v>
      </c>
      <c r="K254" s="27"/>
      <c r="L254" s="27"/>
      <c r="M254" s="1" t="e">
        <f t="shared" si="32"/>
        <v>#N/A</v>
      </c>
      <c r="N254" s="1" t="e">
        <f t="shared" si="33"/>
        <v>#N/A</v>
      </c>
      <c r="O254" s="7" t="e">
        <f t="shared" si="34"/>
        <v>#N/A</v>
      </c>
      <c r="P254" s="7"/>
      <c r="Q254" s="7" t="e">
        <f>IF(N254&lt;VLOOKUP(E254,'Horario salida'!$C$3:$E$41,3,FALSE),M254-1,M254)</f>
        <v>#N/A</v>
      </c>
      <c r="R254" s="7" t="e">
        <f>IF(N254&lt;VLOOKUP(E254,'Horario salida'!$C$3:$E$41,3,FALSE),N254+60,N254)</f>
        <v>#N/A</v>
      </c>
      <c r="S254" s="7" t="e">
        <f>IF(O254&lt;VLOOKUP(E254,'Horario salida'!$C$3:$F$41,4,FALSE),R254-1,R254)</f>
        <v>#N/A</v>
      </c>
      <c r="T254" s="7" t="e">
        <f>IF(O254&lt;VLOOKUP(E254,'Horario salida'!$C$3:$F$41,4,FALSE),O254+100,O254)</f>
        <v>#N/A</v>
      </c>
      <c r="U254" s="7"/>
      <c r="V254" s="7"/>
      <c r="W254" s="7"/>
      <c r="X254" s="8" t="e">
        <f>Q254-VLOOKUP(E254,'Horario salida'!$C$3:$D$41,2,FALSE)</f>
        <v>#N/A</v>
      </c>
      <c r="Y254" s="8" t="e">
        <f>S254-VLOOKUP(E254,'Horario salida'!$C$3:$E$41,3,FALSE)</f>
        <v>#N/A</v>
      </c>
      <c r="Z254" s="8" t="e">
        <f>T254-VLOOKUP(E254,'Horario salida'!$C$3:$F$41,4,FALSE)</f>
        <v>#N/A</v>
      </c>
      <c r="AB254" s="8" t="e">
        <f t="shared" si="35"/>
        <v>#N/A</v>
      </c>
      <c r="AC254" s="8" t="e">
        <f t="shared" si="36"/>
        <v>#N/A</v>
      </c>
      <c r="AD254" s="8" t="e">
        <f t="shared" si="37"/>
        <v>#N/A</v>
      </c>
      <c r="AF254" s="27"/>
      <c r="AG254" s="30"/>
      <c r="AH254" s="27"/>
      <c r="AI254" s="27"/>
      <c r="AJ254" s="27"/>
      <c r="AK254" s="28"/>
    </row>
    <row r="255" spans="2:37" ht="18" x14ac:dyDescent="0.35">
      <c r="B255" s="196"/>
      <c r="C255" s="37" t="e">
        <f>VLOOKUP(B255,'1 - Dorsales clubs'!B:C,2,FALSE)</f>
        <v>#N/A</v>
      </c>
      <c r="D255" s="37" t="e">
        <f>VLOOKUP(C255,'1 - Dorsales clubs'!C:D,2,FALSE)</f>
        <v>#N/A</v>
      </c>
      <c r="E255" s="37" t="e">
        <f>VLOOKUP(B255,'1 - Dorsales clubs'!B:F,4,FALSE)</f>
        <v>#N/A</v>
      </c>
      <c r="F255" s="24" t="e">
        <f>VLOOKUP(B255,TºCrono!B:C,2,FALSE)</f>
        <v>#N/A</v>
      </c>
      <c r="G255" s="25"/>
      <c r="H255" s="26" t="e">
        <f t="shared" si="30"/>
        <v>#N/A</v>
      </c>
      <c r="I255" s="27"/>
      <c r="J255" s="27" t="e">
        <f t="shared" si="31"/>
        <v>#N/A</v>
      </c>
      <c r="K255" s="27"/>
      <c r="L255" s="27"/>
      <c r="M255" s="1" t="e">
        <f t="shared" si="32"/>
        <v>#N/A</v>
      </c>
      <c r="N255" s="1" t="e">
        <f t="shared" si="33"/>
        <v>#N/A</v>
      </c>
      <c r="O255" s="7" t="e">
        <f t="shared" si="34"/>
        <v>#N/A</v>
      </c>
      <c r="P255" s="7"/>
      <c r="Q255" s="7" t="e">
        <f>IF(N255&lt;VLOOKUP(E255,'Horario salida'!$C$3:$E$41,3,FALSE),M255-1,M255)</f>
        <v>#N/A</v>
      </c>
      <c r="R255" s="7" t="e">
        <f>IF(N255&lt;VLOOKUP(E255,'Horario salida'!$C$3:$E$41,3,FALSE),N255+60,N255)</f>
        <v>#N/A</v>
      </c>
      <c r="S255" s="7" t="e">
        <f>IF(O255&lt;VLOOKUP(E255,'Horario salida'!$C$3:$F$41,4,FALSE),R255-1,R255)</f>
        <v>#N/A</v>
      </c>
      <c r="T255" s="7" t="e">
        <f>IF(O255&lt;VLOOKUP(E255,'Horario salida'!$C$3:$F$41,4,FALSE),O255+100,O255)</f>
        <v>#N/A</v>
      </c>
      <c r="U255" s="7"/>
      <c r="V255" s="7"/>
      <c r="W255" s="7"/>
      <c r="X255" s="8" t="e">
        <f>Q255-VLOOKUP(E255,'Horario salida'!$C$3:$D$41,2,FALSE)</f>
        <v>#N/A</v>
      </c>
      <c r="Y255" s="8" t="e">
        <f>S255-VLOOKUP(E255,'Horario salida'!$C$3:$E$41,3,FALSE)</f>
        <v>#N/A</v>
      </c>
      <c r="Z255" s="8" t="e">
        <f>T255-VLOOKUP(E255,'Horario salida'!$C$3:$F$41,4,FALSE)</f>
        <v>#N/A</v>
      </c>
      <c r="AB255" s="8" t="e">
        <f t="shared" si="35"/>
        <v>#N/A</v>
      </c>
      <c r="AC255" s="8" t="e">
        <f t="shared" si="36"/>
        <v>#N/A</v>
      </c>
      <c r="AD255" s="8" t="e">
        <f t="shared" si="37"/>
        <v>#N/A</v>
      </c>
      <c r="AF255" s="27"/>
      <c r="AG255" s="30"/>
      <c r="AH255" s="27"/>
      <c r="AI255" s="27"/>
      <c r="AJ255" s="27"/>
      <c r="AK255" s="28"/>
    </row>
    <row r="256" spans="2:37" ht="18" x14ac:dyDescent="0.35">
      <c r="B256" s="196"/>
      <c r="C256" s="37" t="e">
        <f>VLOOKUP(B256,'1 - Dorsales clubs'!B:C,2,FALSE)</f>
        <v>#N/A</v>
      </c>
      <c r="D256" s="37" t="e">
        <f>VLOOKUP(C256,'1 - Dorsales clubs'!C:D,2,FALSE)</f>
        <v>#N/A</v>
      </c>
      <c r="E256" s="37" t="e">
        <f>VLOOKUP(B256,'1 - Dorsales clubs'!B:F,4,FALSE)</f>
        <v>#N/A</v>
      </c>
      <c r="F256" s="24" t="e">
        <f>VLOOKUP(B256,TºCrono!B:C,2,FALSE)</f>
        <v>#N/A</v>
      </c>
      <c r="G256" s="25"/>
      <c r="H256" s="26" t="e">
        <f t="shared" si="30"/>
        <v>#N/A</v>
      </c>
      <c r="I256" s="27"/>
      <c r="J256" s="27" t="e">
        <f t="shared" si="31"/>
        <v>#N/A</v>
      </c>
      <c r="K256" s="27"/>
      <c r="L256" s="27"/>
      <c r="M256" s="1" t="e">
        <f t="shared" si="32"/>
        <v>#N/A</v>
      </c>
      <c r="N256" s="1" t="e">
        <f t="shared" si="33"/>
        <v>#N/A</v>
      </c>
      <c r="O256" s="7" t="e">
        <f t="shared" si="34"/>
        <v>#N/A</v>
      </c>
      <c r="P256" s="7"/>
      <c r="Q256" s="7" t="e">
        <f>IF(N256&lt;VLOOKUP(E256,'Horario salida'!$C$3:$E$41,3,FALSE),M256-1,M256)</f>
        <v>#N/A</v>
      </c>
      <c r="R256" s="7" t="e">
        <f>IF(N256&lt;VLOOKUP(E256,'Horario salida'!$C$3:$E$41,3,FALSE),N256+60,N256)</f>
        <v>#N/A</v>
      </c>
      <c r="S256" s="7" t="e">
        <f>IF(O256&lt;VLOOKUP(E256,'Horario salida'!$C$3:$F$41,4,FALSE),R256-1,R256)</f>
        <v>#N/A</v>
      </c>
      <c r="T256" s="7" t="e">
        <f>IF(O256&lt;VLOOKUP(E256,'Horario salida'!$C$3:$F$41,4,FALSE),O256+100,O256)</f>
        <v>#N/A</v>
      </c>
      <c r="U256" s="7"/>
      <c r="V256" s="7"/>
      <c r="W256" s="7"/>
      <c r="X256" s="8" t="e">
        <f>Q256-VLOOKUP(E256,'Horario salida'!$C$3:$D$41,2,FALSE)</f>
        <v>#N/A</v>
      </c>
      <c r="Y256" s="8" t="e">
        <f>S256-VLOOKUP(E256,'Horario salida'!$C$3:$E$41,3,FALSE)</f>
        <v>#N/A</v>
      </c>
      <c r="Z256" s="8" t="e">
        <f>T256-VLOOKUP(E256,'Horario salida'!$C$3:$F$41,4,FALSE)</f>
        <v>#N/A</v>
      </c>
      <c r="AB256" s="8" t="e">
        <f t="shared" si="35"/>
        <v>#N/A</v>
      </c>
      <c r="AC256" s="8" t="e">
        <f t="shared" si="36"/>
        <v>#N/A</v>
      </c>
      <c r="AD256" s="8" t="e">
        <f t="shared" si="37"/>
        <v>#N/A</v>
      </c>
      <c r="AF256" s="27"/>
      <c r="AG256" s="30"/>
      <c r="AH256" s="27"/>
      <c r="AI256" s="27"/>
      <c r="AJ256" s="27"/>
      <c r="AK256" s="28"/>
    </row>
    <row r="257" spans="2:37" ht="18" x14ac:dyDescent="0.35">
      <c r="B257" s="196"/>
      <c r="C257" s="37" t="e">
        <f>VLOOKUP(B257,'1 - Dorsales clubs'!B:C,2,FALSE)</f>
        <v>#N/A</v>
      </c>
      <c r="D257" s="37" t="e">
        <f>VLOOKUP(C257,'1 - Dorsales clubs'!C:D,2,FALSE)</f>
        <v>#N/A</v>
      </c>
      <c r="E257" s="37" t="e">
        <f>VLOOKUP(B257,'1 - Dorsales clubs'!B:F,4,FALSE)</f>
        <v>#N/A</v>
      </c>
      <c r="F257" s="24" t="e">
        <f>VLOOKUP(B257,TºCrono!B:C,2,FALSE)</f>
        <v>#N/A</v>
      </c>
      <c r="G257" s="25"/>
      <c r="H257" s="26" t="e">
        <f t="shared" si="30"/>
        <v>#N/A</v>
      </c>
      <c r="I257" s="27"/>
      <c r="J257" s="27" t="e">
        <f t="shared" si="31"/>
        <v>#N/A</v>
      </c>
      <c r="K257" s="27"/>
      <c r="L257" s="27"/>
      <c r="M257" s="1" t="e">
        <f t="shared" si="32"/>
        <v>#N/A</v>
      </c>
      <c r="N257" s="1" t="e">
        <f t="shared" si="33"/>
        <v>#N/A</v>
      </c>
      <c r="O257" s="7" t="e">
        <f t="shared" si="34"/>
        <v>#N/A</v>
      </c>
      <c r="P257" s="7"/>
      <c r="Q257" s="7" t="e">
        <f>IF(N257&lt;VLOOKUP(E257,'Horario salida'!$C$3:$E$41,3,FALSE),M257-1,M257)</f>
        <v>#N/A</v>
      </c>
      <c r="R257" s="7" t="e">
        <f>IF(N257&lt;VLOOKUP(E257,'Horario salida'!$C$3:$E$41,3,FALSE),N257+60,N257)</f>
        <v>#N/A</v>
      </c>
      <c r="S257" s="7" t="e">
        <f>IF(O257&lt;VLOOKUP(E257,'Horario salida'!$C$3:$F$41,4,FALSE),R257-1,R257)</f>
        <v>#N/A</v>
      </c>
      <c r="T257" s="7" t="e">
        <f>IF(O257&lt;VLOOKUP(E257,'Horario salida'!$C$3:$F$41,4,FALSE),O257+100,O257)</f>
        <v>#N/A</v>
      </c>
      <c r="U257" s="7"/>
      <c r="V257" s="7"/>
      <c r="W257" s="7"/>
      <c r="X257" s="8" t="e">
        <f>Q257-VLOOKUP(E257,'Horario salida'!$C$3:$D$41,2,FALSE)</f>
        <v>#N/A</v>
      </c>
      <c r="Y257" s="8" t="e">
        <f>S257-VLOOKUP(E257,'Horario salida'!$C$3:$E$41,3,FALSE)</f>
        <v>#N/A</v>
      </c>
      <c r="Z257" s="8" t="e">
        <f>T257-VLOOKUP(E257,'Horario salida'!$C$3:$F$41,4,FALSE)</f>
        <v>#N/A</v>
      </c>
      <c r="AB257" s="8" t="e">
        <f t="shared" si="35"/>
        <v>#N/A</v>
      </c>
      <c r="AC257" s="8" t="e">
        <f t="shared" si="36"/>
        <v>#N/A</v>
      </c>
      <c r="AD257" s="8" t="e">
        <f t="shared" si="37"/>
        <v>#N/A</v>
      </c>
      <c r="AF257" s="27"/>
      <c r="AG257" s="30"/>
      <c r="AH257" s="27"/>
      <c r="AI257" s="27"/>
      <c r="AJ257" s="27"/>
      <c r="AK257" s="28"/>
    </row>
    <row r="258" spans="2:37" ht="18" x14ac:dyDescent="0.35">
      <c r="B258" s="196"/>
      <c r="C258" s="37" t="e">
        <f>VLOOKUP(B258,'1 - Dorsales clubs'!B:C,2,FALSE)</f>
        <v>#N/A</v>
      </c>
      <c r="D258" s="37" t="e">
        <f>VLOOKUP(C258,'1 - Dorsales clubs'!C:D,2,FALSE)</f>
        <v>#N/A</v>
      </c>
      <c r="E258" s="37" t="e">
        <f>VLOOKUP(B258,'1 - Dorsales clubs'!B:F,4,FALSE)</f>
        <v>#N/A</v>
      </c>
      <c r="F258" s="24" t="e">
        <f>VLOOKUP(B258,TºCrono!B:C,2,FALSE)</f>
        <v>#N/A</v>
      </c>
      <c r="G258" s="25"/>
      <c r="H258" s="26" t="e">
        <f t="shared" si="30"/>
        <v>#N/A</v>
      </c>
      <c r="I258" s="27"/>
      <c r="J258" s="27" t="e">
        <f t="shared" si="31"/>
        <v>#N/A</v>
      </c>
      <c r="K258" s="27"/>
      <c r="L258" s="27"/>
      <c r="M258" s="1" t="e">
        <f t="shared" si="32"/>
        <v>#N/A</v>
      </c>
      <c r="N258" s="1" t="e">
        <f t="shared" si="33"/>
        <v>#N/A</v>
      </c>
      <c r="O258" s="7" t="e">
        <f t="shared" si="34"/>
        <v>#N/A</v>
      </c>
      <c r="P258" s="7"/>
      <c r="Q258" s="7" t="e">
        <f>IF(N258&lt;VLOOKUP(E258,'Horario salida'!$C$3:$E$41,3,FALSE),M258-1,M258)</f>
        <v>#N/A</v>
      </c>
      <c r="R258" s="7" t="e">
        <f>IF(N258&lt;VLOOKUP(E258,'Horario salida'!$C$3:$E$41,3,FALSE),N258+60,N258)</f>
        <v>#N/A</v>
      </c>
      <c r="S258" s="7" t="e">
        <f>IF(O258&lt;VLOOKUP(E258,'Horario salida'!$C$3:$F$41,4,FALSE),R258-1,R258)</f>
        <v>#N/A</v>
      </c>
      <c r="T258" s="7" t="e">
        <f>IF(O258&lt;VLOOKUP(E258,'Horario salida'!$C$3:$F$41,4,FALSE),O258+100,O258)</f>
        <v>#N/A</v>
      </c>
      <c r="U258" s="7"/>
      <c r="V258" s="7"/>
      <c r="W258" s="7"/>
      <c r="X258" s="8" t="e">
        <f>Q258-VLOOKUP(E258,'Horario salida'!$C$3:$D$41,2,FALSE)</f>
        <v>#N/A</v>
      </c>
      <c r="Y258" s="8" t="e">
        <f>S258-VLOOKUP(E258,'Horario salida'!$C$3:$E$41,3,FALSE)</f>
        <v>#N/A</v>
      </c>
      <c r="Z258" s="8" t="e">
        <f>T258-VLOOKUP(E258,'Horario salida'!$C$3:$F$41,4,FALSE)</f>
        <v>#N/A</v>
      </c>
      <c r="AB258" s="8" t="e">
        <f t="shared" si="35"/>
        <v>#N/A</v>
      </c>
      <c r="AC258" s="8" t="e">
        <f t="shared" si="36"/>
        <v>#N/A</v>
      </c>
      <c r="AD258" s="8" t="e">
        <f t="shared" si="37"/>
        <v>#N/A</v>
      </c>
      <c r="AF258" s="27"/>
      <c r="AG258" s="30"/>
      <c r="AH258" s="27"/>
      <c r="AI258" s="27"/>
      <c r="AJ258" s="27"/>
      <c r="AK258" s="28"/>
    </row>
    <row r="259" spans="2:37" ht="18" x14ac:dyDescent="0.35">
      <c r="B259" s="196"/>
      <c r="C259" s="37" t="e">
        <f>VLOOKUP(B259,'1 - Dorsales clubs'!B:C,2,FALSE)</f>
        <v>#N/A</v>
      </c>
      <c r="D259" s="37" t="e">
        <f>VLOOKUP(C259,'1 - Dorsales clubs'!C:D,2,FALSE)</f>
        <v>#N/A</v>
      </c>
      <c r="E259" s="37" t="e">
        <f>VLOOKUP(B259,'1 - Dorsales clubs'!B:F,4,FALSE)</f>
        <v>#N/A</v>
      </c>
      <c r="F259" s="24" t="e">
        <f>VLOOKUP(B259,TºCrono!B:C,2,FALSE)</f>
        <v>#N/A</v>
      </c>
      <c r="G259" s="25"/>
      <c r="H259" s="26" t="e">
        <f t="shared" si="30"/>
        <v>#N/A</v>
      </c>
      <c r="I259" s="27"/>
      <c r="J259" s="27" t="e">
        <f t="shared" si="31"/>
        <v>#N/A</v>
      </c>
      <c r="K259" s="27"/>
      <c r="L259" s="27"/>
      <c r="M259" s="1" t="e">
        <f t="shared" si="32"/>
        <v>#N/A</v>
      </c>
      <c r="N259" s="1" t="e">
        <f t="shared" si="33"/>
        <v>#N/A</v>
      </c>
      <c r="O259" s="7" t="e">
        <f t="shared" si="34"/>
        <v>#N/A</v>
      </c>
      <c r="P259" s="7"/>
      <c r="Q259" s="7" t="e">
        <f>IF(N259&lt;VLOOKUP(E259,'Horario salida'!$C$3:$E$41,3,FALSE),M259-1,M259)</f>
        <v>#N/A</v>
      </c>
      <c r="R259" s="7" t="e">
        <f>IF(N259&lt;VLOOKUP(E259,'Horario salida'!$C$3:$E$41,3,FALSE),N259+60,N259)</f>
        <v>#N/A</v>
      </c>
      <c r="S259" s="7" t="e">
        <f>IF(O259&lt;VLOOKUP(E259,'Horario salida'!$C$3:$F$41,4,FALSE),R259-1,R259)</f>
        <v>#N/A</v>
      </c>
      <c r="T259" s="7" t="e">
        <f>IF(O259&lt;VLOOKUP(E259,'Horario salida'!$C$3:$F$41,4,FALSE),O259+100,O259)</f>
        <v>#N/A</v>
      </c>
      <c r="U259" s="7"/>
      <c r="V259" s="7"/>
      <c r="W259" s="7"/>
      <c r="X259" s="8" t="e">
        <f>Q259-VLOOKUP(E259,'Horario salida'!$C$3:$D$41,2,FALSE)</f>
        <v>#N/A</v>
      </c>
      <c r="Y259" s="8" t="e">
        <f>S259-VLOOKUP(E259,'Horario salida'!$C$3:$E$41,3,FALSE)</f>
        <v>#N/A</v>
      </c>
      <c r="Z259" s="8" t="e">
        <f>T259-VLOOKUP(E259,'Horario salida'!$C$3:$F$41,4,FALSE)</f>
        <v>#N/A</v>
      </c>
      <c r="AB259" s="8" t="e">
        <f t="shared" si="35"/>
        <v>#N/A</v>
      </c>
      <c r="AC259" s="8" t="e">
        <f t="shared" si="36"/>
        <v>#N/A</v>
      </c>
      <c r="AD259" s="8" t="e">
        <f t="shared" si="37"/>
        <v>#N/A</v>
      </c>
      <c r="AF259" s="27"/>
      <c r="AG259" s="30"/>
      <c r="AH259" s="27"/>
      <c r="AI259" s="27"/>
      <c r="AJ259" s="27"/>
      <c r="AK259" s="28"/>
    </row>
    <row r="260" spans="2:37" ht="18" x14ac:dyDescent="0.35">
      <c r="B260" s="196"/>
      <c r="C260" s="37" t="e">
        <f>VLOOKUP(B260,'1 - Dorsales clubs'!B:C,2,FALSE)</f>
        <v>#N/A</v>
      </c>
      <c r="D260" s="37" t="e">
        <f>VLOOKUP(C260,'1 - Dorsales clubs'!C:D,2,FALSE)</f>
        <v>#N/A</v>
      </c>
      <c r="E260" s="37" t="e">
        <f>VLOOKUP(B260,'1 - Dorsales clubs'!B:F,4,FALSE)</f>
        <v>#N/A</v>
      </c>
      <c r="F260" s="24" t="e">
        <f>VLOOKUP(B260,TºCrono!B:C,2,FALSE)</f>
        <v>#N/A</v>
      </c>
      <c r="G260" s="25"/>
      <c r="H260" s="26" t="e">
        <f t="shared" si="30"/>
        <v>#N/A</v>
      </c>
      <c r="I260" s="27"/>
      <c r="J260" s="27" t="e">
        <f t="shared" si="31"/>
        <v>#N/A</v>
      </c>
      <c r="K260" s="27"/>
      <c r="L260" s="27"/>
      <c r="M260" s="1" t="e">
        <f t="shared" si="32"/>
        <v>#N/A</v>
      </c>
      <c r="N260" s="1" t="e">
        <f t="shared" si="33"/>
        <v>#N/A</v>
      </c>
      <c r="O260" s="7" t="e">
        <f t="shared" si="34"/>
        <v>#N/A</v>
      </c>
      <c r="P260" s="7"/>
      <c r="Q260" s="7" t="e">
        <f>IF(N260&lt;VLOOKUP(E260,'Horario salida'!$C$3:$E$41,3,FALSE),M260-1,M260)</f>
        <v>#N/A</v>
      </c>
      <c r="R260" s="7" t="e">
        <f>IF(N260&lt;VLOOKUP(E260,'Horario salida'!$C$3:$E$41,3,FALSE),N260+60,N260)</f>
        <v>#N/A</v>
      </c>
      <c r="S260" s="7" t="e">
        <f>IF(O260&lt;VLOOKUP(E260,'Horario salida'!$C$3:$F$41,4,FALSE),R260-1,R260)</f>
        <v>#N/A</v>
      </c>
      <c r="T260" s="7" t="e">
        <f>IF(O260&lt;VLOOKUP(E260,'Horario salida'!$C$3:$F$41,4,FALSE),O260+100,O260)</f>
        <v>#N/A</v>
      </c>
      <c r="U260" s="7"/>
      <c r="V260" s="7"/>
      <c r="W260" s="7"/>
      <c r="X260" s="8" t="e">
        <f>Q260-VLOOKUP(E260,'Horario salida'!$C$3:$D$41,2,FALSE)</f>
        <v>#N/A</v>
      </c>
      <c r="Y260" s="8" t="e">
        <f>S260-VLOOKUP(E260,'Horario salida'!$C$3:$E$41,3,FALSE)</f>
        <v>#N/A</v>
      </c>
      <c r="Z260" s="8" t="e">
        <f>T260-VLOOKUP(E260,'Horario salida'!$C$3:$F$41,4,FALSE)</f>
        <v>#N/A</v>
      </c>
      <c r="AB260" s="8" t="e">
        <f t="shared" si="35"/>
        <v>#N/A</v>
      </c>
      <c r="AC260" s="8" t="e">
        <f t="shared" si="36"/>
        <v>#N/A</v>
      </c>
      <c r="AD260" s="8" t="e">
        <f t="shared" si="37"/>
        <v>#N/A</v>
      </c>
      <c r="AF260" s="27"/>
      <c r="AG260" s="30"/>
      <c r="AH260" s="27"/>
      <c r="AI260" s="27"/>
      <c r="AJ260" s="27"/>
      <c r="AK260" s="28"/>
    </row>
    <row r="261" spans="2:37" ht="18" x14ac:dyDescent="0.35">
      <c r="B261" s="196"/>
      <c r="C261" s="37" t="e">
        <f>VLOOKUP(B261,'1 - Dorsales clubs'!B:C,2,FALSE)</f>
        <v>#N/A</v>
      </c>
      <c r="D261" s="37" t="e">
        <f>VLOOKUP(C261,'1 - Dorsales clubs'!C:D,2,FALSE)</f>
        <v>#N/A</v>
      </c>
      <c r="E261" s="37" t="e">
        <f>VLOOKUP(B261,'1 - Dorsales clubs'!B:F,4,FALSE)</f>
        <v>#N/A</v>
      </c>
      <c r="F261" s="24" t="e">
        <f>VLOOKUP(B261,TºCrono!B:C,2,FALSE)</f>
        <v>#N/A</v>
      </c>
      <c r="G261" s="25"/>
      <c r="H261" s="26" t="e">
        <f t="shared" si="30"/>
        <v>#N/A</v>
      </c>
      <c r="I261" s="27"/>
      <c r="J261" s="27" t="e">
        <f t="shared" si="31"/>
        <v>#N/A</v>
      </c>
      <c r="K261" s="27"/>
      <c r="L261" s="27"/>
      <c r="M261" s="1" t="e">
        <f t="shared" si="32"/>
        <v>#N/A</v>
      </c>
      <c r="N261" s="1" t="e">
        <f t="shared" si="33"/>
        <v>#N/A</v>
      </c>
      <c r="O261" s="7" t="e">
        <f t="shared" si="34"/>
        <v>#N/A</v>
      </c>
      <c r="P261" s="7"/>
      <c r="Q261" s="7" t="e">
        <f>IF(N261&lt;VLOOKUP(E261,'Horario salida'!$C$3:$E$41,3,FALSE),M261-1,M261)</f>
        <v>#N/A</v>
      </c>
      <c r="R261" s="7" t="e">
        <f>IF(N261&lt;VLOOKUP(E261,'Horario salida'!$C$3:$E$41,3,FALSE),N261+60,N261)</f>
        <v>#N/A</v>
      </c>
      <c r="S261" s="7" t="e">
        <f>IF(O261&lt;VLOOKUP(E261,'Horario salida'!$C$3:$F$41,4,FALSE),R261-1,R261)</f>
        <v>#N/A</v>
      </c>
      <c r="T261" s="7" t="e">
        <f>IF(O261&lt;VLOOKUP(E261,'Horario salida'!$C$3:$F$41,4,FALSE),O261+100,O261)</f>
        <v>#N/A</v>
      </c>
      <c r="U261" s="7"/>
      <c r="V261" s="7"/>
      <c r="W261" s="7"/>
      <c r="X261" s="8" t="e">
        <f>Q261-VLOOKUP(E261,'Horario salida'!$C$3:$D$41,2,FALSE)</f>
        <v>#N/A</v>
      </c>
      <c r="Y261" s="8" t="e">
        <f>S261-VLOOKUP(E261,'Horario salida'!$C$3:$E$41,3,FALSE)</f>
        <v>#N/A</v>
      </c>
      <c r="Z261" s="8" t="e">
        <f>T261-VLOOKUP(E261,'Horario salida'!$C$3:$F$41,4,FALSE)</f>
        <v>#N/A</v>
      </c>
      <c r="AB261" s="8" t="e">
        <f t="shared" si="35"/>
        <v>#N/A</v>
      </c>
      <c r="AC261" s="8" t="e">
        <f t="shared" si="36"/>
        <v>#N/A</v>
      </c>
      <c r="AD261" s="8" t="e">
        <f t="shared" si="37"/>
        <v>#N/A</v>
      </c>
      <c r="AF261" s="27"/>
      <c r="AG261" s="30"/>
      <c r="AH261" s="27"/>
      <c r="AI261" s="27"/>
      <c r="AJ261" s="27"/>
      <c r="AK261" s="28"/>
    </row>
    <row r="262" spans="2:37" ht="18" x14ac:dyDescent="0.35">
      <c r="B262" s="196"/>
      <c r="C262" s="37" t="e">
        <f>VLOOKUP(B262,'1 - Dorsales clubs'!B:C,2,FALSE)</f>
        <v>#N/A</v>
      </c>
      <c r="D262" s="37" t="e">
        <f>VLOOKUP(C262,'1 - Dorsales clubs'!C:D,2,FALSE)</f>
        <v>#N/A</v>
      </c>
      <c r="E262" s="37" t="e">
        <f>VLOOKUP(B262,'1 - Dorsales clubs'!B:F,4,FALSE)</f>
        <v>#N/A</v>
      </c>
      <c r="F262" s="24" t="e">
        <f>VLOOKUP(B262,TºCrono!B:C,2,FALSE)</f>
        <v>#N/A</v>
      </c>
      <c r="G262" s="25"/>
      <c r="H262" s="26" t="e">
        <f t="shared" si="30"/>
        <v>#N/A</v>
      </c>
      <c r="I262" s="27"/>
      <c r="J262" s="27" t="e">
        <f t="shared" si="31"/>
        <v>#N/A</v>
      </c>
      <c r="K262" s="27"/>
      <c r="L262" s="27"/>
      <c r="M262" s="1" t="e">
        <f t="shared" si="32"/>
        <v>#N/A</v>
      </c>
      <c r="N262" s="1" t="e">
        <f t="shared" si="33"/>
        <v>#N/A</v>
      </c>
      <c r="O262" s="7" t="e">
        <f t="shared" si="34"/>
        <v>#N/A</v>
      </c>
      <c r="P262" s="7"/>
      <c r="Q262" s="7" t="e">
        <f>IF(N262&lt;VLOOKUP(E262,'Horario salida'!$C$3:$E$41,3,FALSE),M262-1,M262)</f>
        <v>#N/A</v>
      </c>
      <c r="R262" s="7" t="e">
        <f>IF(N262&lt;VLOOKUP(E262,'Horario salida'!$C$3:$E$41,3,FALSE),N262+60,N262)</f>
        <v>#N/A</v>
      </c>
      <c r="S262" s="7" t="e">
        <f>IF(O262&lt;VLOOKUP(E262,'Horario salida'!$C$3:$F$41,4,FALSE),R262-1,R262)</f>
        <v>#N/A</v>
      </c>
      <c r="T262" s="7" t="e">
        <f>IF(O262&lt;VLOOKUP(E262,'Horario salida'!$C$3:$F$41,4,FALSE),O262+100,O262)</f>
        <v>#N/A</v>
      </c>
      <c r="U262" s="7"/>
      <c r="V262" s="7"/>
      <c r="W262" s="7"/>
      <c r="X262" s="8" t="e">
        <f>Q262-VLOOKUP(E262,'Horario salida'!$C$3:$D$41,2,FALSE)</f>
        <v>#N/A</v>
      </c>
      <c r="Y262" s="8" t="e">
        <f>S262-VLOOKUP(E262,'Horario salida'!$C$3:$E$41,3,FALSE)</f>
        <v>#N/A</v>
      </c>
      <c r="Z262" s="8" t="e">
        <f>T262-VLOOKUP(E262,'Horario salida'!$C$3:$F$41,4,FALSE)</f>
        <v>#N/A</v>
      </c>
      <c r="AB262" s="8" t="e">
        <f t="shared" si="35"/>
        <v>#N/A</v>
      </c>
      <c r="AC262" s="8" t="e">
        <f t="shared" si="36"/>
        <v>#N/A</v>
      </c>
      <c r="AD262" s="8" t="e">
        <f t="shared" si="37"/>
        <v>#N/A</v>
      </c>
      <c r="AF262" s="27"/>
      <c r="AG262" s="30"/>
      <c r="AH262" s="27"/>
      <c r="AI262" s="27"/>
      <c r="AJ262" s="27"/>
      <c r="AK262" s="28"/>
    </row>
    <row r="263" spans="2:37" ht="18" x14ac:dyDescent="0.35">
      <c r="B263" s="196"/>
      <c r="C263" s="37" t="e">
        <f>VLOOKUP(B263,'1 - Dorsales clubs'!B:C,2,FALSE)</f>
        <v>#N/A</v>
      </c>
      <c r="D263" s="37" t="e">
        <f>VLOOKUP(C263,'1 - Dorsales clubs'!C:D,2,FALSE)</f>
        <v>#N/A</v>
      </c>
      <c r="E263" s="37" t="e">
        <f>VLOOKUP(B263,'1 - Dorsales clubs'!B:F,4,FALSE)</f>
        <v>#N/A</v>
      </c>
      <c r="F263" s="24" t="e">
        <f>VLOOKUP(B263,TºCrono!B:C,2,FALSE)</f>
        <v>#N/A</v>
      </c>
      <c r="G263" s="25"/>
      <c r="H263" s="26" t="e">
        <f t="shared" ref="H263:H326" si="38">IF(F263="D","DESCALIF.",IF(F263="A","ABANDONO",IF(F263="N","NO PRES.",CONCATENATE(AB263,":",AC263,":",AD263))))</f>
        <v>#N/A</v>
      </c>
      <c r="I263" s="27"/>
      <c r="J263" s="27" t="e">
        <f t="shared" ref="J263:J326" si="39">LEN(F263)</f>
        <v>#N/A</v>
      </c>
      <c r="K263" s="27"/>
      <c r="L263" s="27"/>
      <c r="M263" s="1" t="e">
        <f t="shared" ref="M263:M326" si="40">VALUE(MID(F263,1,J263-4))</f>
        <v>#N/A</v>
      </c>
      <c r="N263" s="1" t="e">
        <f t="shared" ref="N263:N326" si="41">VALUE(MID(F263,J263-4+1,2))</f>
        <v>#N/A</v>
      </c>
      <c r="O263" s="7" t="e">
        <f t="shared" ref="O263:O326" si="42">VALUE(RIGHT(F263,2))</f>
        <v>#N/A</v>
      </c>
      <c r="P263" s="7"/>
      <c r="Q263" s="7" t="e">
        <f>IF(N263&lt;VLOOKUP(E263,'Horario salida'!$C$3:$E$41,3,FALSE),M263-1,M263)</f>
        <v>#N/A</v>
      </c>
      <c r="R263" s="7" t="e">
        <f>IF(N263&lt;VLOOKUP(E263,'Horario salida'!$C$3:$E$41,3,FALSE),N263+60,N263)</f>
        <v>#N/A</v>
      </c>
      <c r="S263" s="7" t="e">
        <f>IF(O263&lt;VLOOKUP(E263,'Horario salida'!$C$3:$F$41,4,FALSE),R263-1,R263)</f>
        <v>#N/A</v>
      </c>
      <c r="T263" s="7" t="e">
        <f>IF(O263&lt;VLOOKUP(E263,'Horario salida'!$C$3:$F$41,4,FALSE),O263+100,O263)</f>
        <v>#N/A</v>
      </c>
      <c r="U263" s="7"/>
      <c r="V263" s="7"/>
      <c r="W263" s="7"/>
      <c r="X263" s="8" t="e">
        <f>Q263-VLOOKUP(E263,'Horario salida'!$C$3:$D$41,2,FALSE)</f>
        <v>#N/A</v>
      </c>
      <c r="Y263" s="8" t="e">
        <f>S263-VLOOKUP(E263,'Horario salida'!$C$3:$E$41,3,FALSE)</f>
        <v>#N/A</v>
      </c>
      <c r="Z263" s="8" t="e">
        <f>T263-VLOOKUP(E263,'Horario salida'!$C$3:$F$41,4,FALSE)</f>
        <v>#N/A</v>
      </c>
      <c r="AB263" s="8" t="e">
        <f t="shared" ref="AB263:AB326" si="43">TEXT(X263,"00")</f>
        <v>#N/A</v>
      </c>
      <c r="AC263" s="8" t="e">
        <f t="shared" ref="AC263:AC326" si="44">TEXT(Y263,"00")</f>
        <v>#N/A</v>
      </c>
      <c r="AD263" s="8" t="e">
        <f t="shared" ref="AD263:AD326" si="45">TEXT(Z263,"00")</f>
        <v>#N/A</v>
      </c>
      <c r="AF263" s="27"/>
      <c r="AG263" s="30"/>
      <c r="AH263" s="27"/>
      <c r="AI263" s="27"/>
      <c r="AJ263" s="27"/>
      <c r="AK263" s="28"/>
    </row>
    <row r="264" spans="2:37" ht="18" x14ac:dyDescent="0.35">
      <c r="B264" s="196"/>
      <c r="C264" s="37" t="e">
        <f>VLOOKUP(B264,'1 - Dorsales clubs'!B:C,2,FALSE)</f>
        <v>#N/A</v>
      </c>
      <c r="D264" s="37" t="e">
        <f>VLOOKUP(C264,'1 - Dorsales clubs'!C:D,2,FALSE)</f>
        <v>#N/A</v>
      </c>
      <c r="E264" s="37" t="e">
        <f>VLOOKUP(B264,'1 - Dorsales clubs'!B:F,4,FALSE)</f>
        <v>#N/A</v>
      </c>
      <c r="F264" s="24" t="e">
        <f>VLOOKUP(B264,TºCrono!B:C,2,FALSE)</f>
        <v>#N/A</v>
      </c>
      <c r="G264" s="25"/>
      <c r="H264" s="26" t="e">
        <f t="shared" si="38"/>
        <v>#N/A</v>
      </c>
      <c r="I264" s="27"/>
      <c r="J264" s="27" t="e">
        <f t="shared" si="39"/>
        <v>#N/A</v>
      </c>
      <c r="K264" s="27"/>
      <c r="L264" s="27"/>
      <c r="M264" s="1" t="e">
        <f t="shared" si="40"/>
        <v>#N/A</v>
      </c>
      <c r="N264" s="1" t="e">
        <f t="shared" si="41"/>
        <v>#N/A</v>
      </c>
      <c r="O264" s="7" t="e">
        <f t="shared" si="42"/>
        <v>#N/A</v>
      </c>
      <c r="P264" s="7"/>
      <c r="Q264" s="7" t="e">
        <f>IF(N264&lt;VLOOKUP(E264,'Horario salida'!$C$3:$E$41,3,FALSE),M264-1,M264)</f>
        <v>#N/A</v>
      </c>
      <c r="R264" s="7" t="e">
        <f>IF(N264&lt;VLOOKUP(E264,'Horario salida'!$C$3:$E$41,3,FALSE),N264+60,N264)</f>
        <v>#N/A</v>
      </c>
      <c r="S264" s="7" t="e">
        <f>IF(O264&lt;VLOOKUP(E264,'Horario salida'!$C$3:$F$41,4,FALSE),R264-1,R264)</f>
        <v>#N/A</v>
      </c>
      <c r="T264" s="7" t="e">
        <f>IF(O264&lt;VLOOKUP(E264,'Horario salida'!$C$3:$F$41,4,FALSE),O264+100,O264)</f>
        <v>#N/A</v>
      </c>
      <c r="U264" s="7"/>
      <c r="V264" s="7"/>
      <c r="W264" s="7"/>
      <c r="X264" s="8" t="e">
        <f>Q264-VLOOKUP(E264,'Horario salida'!$C$3:$D$41,2,FALSE)</f>
        <v>#N/A</v>
      </c>
      <c r="Y264" s="8" t="e">
        <f>S264-VLOOKUP(E264,'Horario salida'!$C$3:$E$41,3,FALSE)</f>
        <v>#N/A</v>
      </c>
      <c r="Z264" s="8" t="e">
        <f>T264-VLOOKUP(E264,'Horario salida'!$C$3:$F$41,4,FALSE)</f>
        <v>#N/A</v>
      </c>
      <c r="AB264" s="8" t="e">
        <f t="shared" si="43"/>
        <v>#N/A</v>
      </c>
      <c r="AC264" s="8" t="e">
        <f t="shared" si="44"/>
        <v>#N/A</v>
      </c>
      <c r="AD264" s="8" t="e">
        <f t="shared" si="45"/>
        <v>#N/A</v>
      </c>
      <c r="AF264" s="27"/>
      <c r="AG264" s="30"/>
      <c r="AH264" s="27"/>
      <c r="AI264" s="27"/>
      <c r="AJ264" s="27"/>
      <c r="AK264" s="28"/>
    </row>
    <row r="265" spans="2:37" ht="18" x14ac:dyDescent="0.35">
      <c r="B265" s="196"/>
      <c r="C265" s="37" t="e">
        <f>VLOOKUP(B265,'1 - Dorsales clubs'!B:C,2,FALSE)</f>
        <v>#N/A</v>
      </c>
      <c r="D265" s="37" t="e">
        <f>VLOOKUP(C265,'1 - Dorsales clubs'!C:D,2,FALSE)</f>
        <v>#N/A</v>
      </c>
      <c r="E265" s="37" t="e">
        <f>VLOOKUP(B265,'1 - Dorsales clubs'!B:F,4,FALSE)</f>
        <v>#N/A</v>
      </c>
      <c r="F265" s="24" t="e">
        <f>VLOOKUP(B265,TºCrono!B:C,2,FALSE)</f>
        <v>#N/A</v>
      </c>
      <c r="G265" s="25"/>
      <c r="H265" s="26" t="e">
        <f t="shared" si="38"/>
        <v>#N/A</v>
      </c>
      <c r="I265" s="27"/>
      <c r="J265" s="27" t="e">
        <f t="shared" si="39"/>
        <v>#N/A</v>
      </c>
      <c r="K265" s="27"/>
      <c r="L265" s="27"/>
      <c r="M265" s="1" t="e">
        <f t="shared" si="40"/>
        <v>#N/A</v>
      </c>
      <c r="N265" s="1" t="e">
        <f t="shared" si="41"/>
        <v>#N/A</v>
      </c>
      <c r="O265" s="7" t="e">
        <f t="shared" si="42"/>
        <v>#N/A</v>
      </c>
      <c r="P265" s="7"/>
      <c r="Q265" s="7" t="e">
        <f>IF(N265&lt;VLOOKUP(E265,'Horario salida'!$C$3:$E$41,3,FALSE),M265-1,M265)</f>
        <v>#N/A</v>
      </c>
      <c r="R265" s="7" t="e">
        <f>IF(N265&lt;VLOOKUP(E265,'Horario salida'!$C$3:$E$41,3,FALSE),N265+60,N265)</f>
        <v>#N/A</v>
      </c>
      <c r="S265" s="7" t="e">
        <f>IF(O265&lt;VLOOKUP(E265,'Horario salida'!$C$3:$F$41,4,FALSE),R265-1,R265)</f>
        <v>#N/A</v>
      </c>
      <c r="T265" s="7" t="e">
        <f>IF(O265&lt;VLOOKUP(E265,'Horario salida'!$C$3:$F$41,4,FALSE),O265+100,O265)</f>
        <v>#N/A</v>
      </c>
      <c r="U265" s="7"/>
      <c r="V265" s="7"/>
      <c r="W265" s="7"/>
      <c r="X265" s="8" t="e">
        <f>Q265-VLOOKUP(E265,'Horario salida'!$C$3:$D$41,2,FALSE)</f>
        <v>#N/A</v>
      </c>
      <c r="Y265" s="8" t="e">
        <f>S265-VLOOKUP(E265,'Horario salida'!$C$3:$E$41,3,FALSE)</f>
        <v>#N/A</v>
      </c>
      <c r="Z265" s="8" t="e">
        <f>T265-VLOOKUP(E265,'Horario salida'!$C$3:$F$41,4,FALSE)</f>
        <v>#N/A</v>
      </c>
      <c r="AB265" s="8" t="e">
        <f t="shared" si="43"/>
        <v>#N/A</v>
      </c>
      <c r="AC265" s="8" t="e">
        <f t="shared" si="44"/>
        <v>#N/A</v>
      </c>
      <c r="AD265" s="8" t="e">
        <f t="shared" si="45"/>
        <v>#N/A</v>
      </c>
      <c r="AF265" s="27"/>
      <c r="AG265" s="30"/>
      <c r="AH265" s="27"/>
      <c r="AI265" s="27"/>
      <c r="AJ265" s="27"/>
      <c r="AK265" s="28"/>
    </row>
    <row r="266" spans="2:37" ht="18" x14ac:dyDescent="0.35">
      <c r="B266" s="196"/>
      <c r="C266" s="37" t="e">
        <f>VLOOKUP(B266,'1 - Dorsales clubs'!B:C,2,FALSE)</f>
        <v>#N/A</v>
      </c>
      <c r="D266" s="37" t="e">
        <f>VLOOKUP(C266,'1 - Dorsales clubs'!C:D,2,FALSE)</f>
        <v>#N/A</v>
      </c>
      <c r="E266" s="37" t="e">
        <f>VLOOKUP(B266,'1 - Dorsales clubs'!B:F,4,FALSE)</f>
        <v>#N/A</v>
      </c>
      <c r="F266" s="24" t="e">
        <f>VLOOKUP(B266,TºCrono!B:C,2,FALSE)</f>
        <v>#N/A</v>
      </c>
      <c r="G266" s="25"/>
      <c r="H266" s="26" t="e">
        <f t="shared" si="38"/>
        <v>#N/A</v>
      </c>
      <c r="I266" s="27"/>
      <c r="J266" s="27" t="e">
        <f t="shared" si="39"/>
        <v>#N/A</v>
      </c>
      <c r="K266" s="27"/>
      <c r="L266" s="27"/>
      <c r="M266" s="1" t="e">
        <f t="shared" si="40"/>
        <v>#N/A</v>
      </c>
      <c r="N266" s="1" t="e">
        <f t="shared" si="41"/>
        <v>#N/A</v>
      </c>
      <c r="O266" s="7" t="e">
        <f t="shared" si="42"/>
        <v>#N/A</v>
      </c>
      <c r="P266" s="7"/>
      <c r="Q266" s="7" t="e">
        <f>IF(N266&lt;VLOOKUP(E266,'Horario salida'!$C$3:$E$41,3,FALSE),M266-1,M266)</f>
        <v>#N/A</v>
      </c>
      <c r="R266" s="7" t="e">
        <f>IF(N266&lt;VLOOKUP(E266,'Horario salida'!$C$3:$E$41,3,FALSE),N266+60,N266)</f>
        <v>#N/A</v>
      </c>
      <c r="S266" s="7" t="e">
        <f>IF(O266&lt;VLOOKUP(E266,'Horario salida'!$C$3:$F$41,4,FALSE),R266-1,R266)</f>
        <v>#N/A</v>
      </c>
      <c r="T266" s="7" t="e">
        <f>IF(O266&lt;VLOOKUP(E266,'Horario salida'!$C$3:$F$41,4,FALSE),O266+100,O266)</f>
        <v>#N/A</v>
      </c>
      <c r="U266" s="7"/>
      <c r="V266" s="7"/>
      <c r="W266" s="7"/>
      <c r="X266" s="8" t="e">
        <f>Q266-VLOOKUP(E266,'Horario salida'!$C$3:$D$41,2,FALSE)</f>
        <v>#N/A</v>
      </c>
      <c r="Y266" s="8" t="e">
        <f>S266-VLOOKUP(E266,'Horario salida'!$C$3:$E$41,3,FALSE)</f>
        <v>#N/A</v>
      </c>
      <c r="Z266" s="8" t="e">
        <f>T266-VLOOKUP(E266,'Horario salida'!$C$3:$F$41,4,FALSE)</f>
        <v>#N/A</v>
      </c>
      <c r="AB266" s="8" t="e">
        <f t="shared" si="43"/>
        <v>#N/A</v>
      </c>
      <c r="AC266" s="8" t="e">
        <f t="shared" si="44"/>
        <v>#N/A</v>
      </c>
      <c r="AD266" s="8" t="e">
        <f t="shared" si="45"/>
        <v>#N/A</v>
      </c>
      <c r="AF266" s="27"/>
      <c r="AG266" s="30"/>
      <c r="AH266" s="27"/>
      <c r="AI266" s="27"/>
      <c r="AJ266" s="27"/>
      <c r="AK266" s="28"/>
    </row>
    <row r="267" spans="2:37" ht="18" x14ac:dyDescent="0.35">
      <c r="B267" s="196"/>
      <c r="C267" s="37" t="e">
        <f>VLOOKUP(B267,'1 - Dorsales clubs'!B:C,2,FALSE)</f>
        <v>#N/A</v>
      </c>
      <c r="D267" s="37" t="e">
        <f>VLOOKUP(C267,'1 - Dorsales clubs'!C:D,2,FALSE)</f>
        <v>#N/A</v>
      </c>
      <c r="E267" s="37" t="e">
        <f>VLOOKUP(B267,'1 - Dorsales clubs'!B:F,4,FALSE)</f>
        <v>#N/A</v>
      </c>
      <c r="F267" s="24" t="e">
        <f>VLOOKUP(B267,TºCrono!B:C,2,FALSE)</f>
        <v>#N/A</v>
      </c>
      <c r="G267" s="25"/>
      <c r="H267" s="26" t="e">
        <f t="shared" si="38"/>
        <v>#N/A</v>
      </c>
      <c r="I267" s="27"/>
      <c r="J267" s="27" t="e">
        <f t="shared" si="39"/>
        <v>#N/A</v>
      </c>
      <c r="K267" s="27"/>
      <c r="L267" s="27"/>
      <c r="M267" s="1" t="e">
        <f t="shared" si="40"/>
        <v>#N/A</v>
      </c>
      <c r="N267" s="1" t="e">
        <f t="shared" si="41"/>
        <v>#N/A</v>
      </c>
      <c r="O267" s="7" t="e">
        <f t="shared" si="42"/>
        <v>#N/A</v>
      </c>
      <c r="P267" s="7"/>
      <c r="Q267" s="7" t="e">
        <f>IF(N267&lt;VLOOKUP(E267,'Horario salida'!$C$3:$E$41,3,FALSE),M267-1,M267)</f>
        <v>#N/A</v>
      </c>
      <c r="R267" s="7" t="e">
        <f>IF(N267&lt;VLOOKUP(E267,'Horario salida'!$C$3:$E$41,3,FALSE),N267+60,N267)</f>
        <v>#N/A</v>
      </c>
      <c r="S267" s="7" t="e">
        <f>IF(O267&lt;VLOOKUP(E267,'Horario salida'!$C$3:$F$41,4,FALSE),R267-1,R267)</f>
        <v>#N/A</v>
      </c>
      <c r="T267" s="7" t="e">
        <f>IF(O267&lt;VLOOKUP(E267,'Horario salida'!$C$3:$F$41,4,FALSE),O267+100,O267)</f>
        <v>#N/A</v>
      </c>
      <c r="U267" s="7"/>
      <c r="V267" s="7"/>
      <c r="W267" s="7"/>
      <c r="X267" s="8" t="e">
        <f>Q267-VLOOKUP(E267,'Horario salida'!$C$3:$D$41,2,FALSE)</f>
        <v>#N/A</v>
      </c>
      <c r="Y267" s="8" t="e">
        <f>S267-VLOOKUP(E267,'Horario salida'!$C$3:$E$41,3,FALSE)</f>
        <v>#N/A</v>
      </c>
      <c r="Z267" s="8" t="e">
        <f>T267-VLOOKUP(E267,'Horario salida'!$C$3:$F$41,4,FALSE)</f>
        <v>#N/A</v>
      </c>
      <c r="AB267" s="8" t="e">
        <f t="shared" si="43"/>
        <v>#N/A</v>
      </c>
      <c r="AC267" s="8" t="e">
        <f t="shared" si="44"/>
        <v>#N/A</v>
      </c>
      <c r="AD267" s="8" t="e">
        <f t="shared" si="45"/>
        <v>#N/A</v>
      </c>
      <c r="AF267" s="27"/>
      <c r="AG267" s="30"/>
      <c r="AH267" s="27"/>
      <c r="AI267" s="27"/>
      <c r="AJ267" s="27"/>
      <c r="AK267" s="28"/>
    </row>
    <row r="268" spans="2:37" ht="18" x14ac:dyDescent="0.35">
      <c r="B268" s="196"/>
      <c r="C268" s="37" t="e">
        <f>VLOOKUP(B268,'1 - Dorsales clubs'!B:C,2,FALSE)</f>
        <v>#N/A</v>
      </c>
      <c r="D268" s="37" t="e">
        <f>VLOOKUP(C268,'1 - Dorsales clubs'!C:D,2,FALSE)</f>
        <v>#N/A</v>
      </c>
      <c r="E268" s="37" t="e">
        <f>VLOOKUP(B268,'1 - Dorsales clubs'!B:F,4,FALSE)</f>
        <v>#N/A</v>
      </c>
      <c r="F268" s="24" t="e">
        <f>VLOOKUP(B268,TºCrono!B:C,2,FALSE)</f>
        <v>#N/A</v>
      </c>
      <c r="G268" s="25"/>
      <c r="H268" s="26" t="e">
        <f t="shared" si="38"/>
        <v>#N/A</v>
      </c>
      <c r="I268" s="27"/>
      <c r="J268" s="27" t="e">
        <f t="shared" si="39"/>
        <v>#N/A</v>
      </c>
      <c r="K268" s="27"/>
      <c r="L268" s="27"/>
      <c r="M268" s="1" t="e">
        <f t="shared" si="40"/>
        <v>#N/A</v>
      </c>
      <c r="N268" s="1" t="e">
        <f t="shared" si="41"/>
        <v>#N/A</v>
      </c>
      <c r="O268" s="7" t="e">
        <f t="shared" si="42"/>
        <v>#N/A</v>
      </c>
      <c r="P268" s="7"/>
      <c r="Q268" s="7" t="e">
        <f>IF(N268&lt;VLOOKUP(E268,'Horario salida'!$C$3:$E$41,3,FALSE),M268-1,M268)</f>
        <v>#N/A</v>
      </c>
      <c r="R268" s="7" t="e">
        <f>IF(N268&lt;VLOOKUP(E268,'Horario salida'!$C$3:$E$41,3,FALSE),N268+60,N268)</f>
        <v>#N/A</v>
      </c>
      <c r="S268" s="7" t="e">
        <f>IF(O268&lt;VLOOKUP(E268,'Horario salida'!$C$3:$F$41,4,FALSE),R268-1,R268)</f>
        <v>#N/A</v>
      </c>
      <c r="T268" s="7" t="e">
        <f>IF(O268&lt;VLOOKUP(E268,'Horario salida'!$C$3:$F$41,4,FALSE),O268+100,O268)</f>
        <v>#N/A</v>
      </c>
      <c r="U268" s="7"/>
      <c r="V268" s="7"/>
      <c r="W268" s="7"/>
      <c r="X268" s="8" t="e">
        <f>Q268-VLOOKUP(E268,'Horario salida'!$C$3:$D$41,2,FALSE)</f>
        <v>#N/A</v>
      </c>
      <c r="Y268" s="8" t="e">
        <f>S268-VLOOKUP(E268,'Horario salida'!$C$3:$E$41,3,FALSE)</f>
        <v>#N/A</v>
      </c>
      <c r="Z268" s="8" t="e">
        <f>T268-VLOOKUP(E268,'Horario salida'!$C$3:$F$41,4,FALSE)</f>
        <v>#N/A</v>
      </c>
      <c r="AB268" s="8" t="e">
        <f t="shared" si="43"/>
        <v>#N/A</v>
      </c>
      <c r="AC268" s="8" t="e">
        <f t="shared" si="44"/>
        <v>#N/A</v>
      </c>
      <c r="AD268" s="8" t="e">
        <f t="shared" si="45"/>
        <v>#N/A</v>
      </c>
      <c r="AF268" s="27"/>
      <c r="AG268" s="30"/>
      <c r="AH268" s="27"/>
      <c r="AI268" s="27"/>
      <c r="AJ268" s="27"/>
      <c r="AK268" s="28"/>
    </row>
    <row r="269" spans="2:37" ht="18" x14ac:dyDescent="0.35">
      <c r="B269" s="196"/>
      <c r="C269" s="37" t="e">
        <f>VLOOKUP(B269,'1 - Dorsales clubs'!B:C,2,FALSE)</f>
        <v>#N/A</v>
      </c>
      <c r="D269" s="37" t="e">
        <f>VLOOKUP(C269,'1 - Dorsales clubs'!C:D,2,FALSE)</f>
        <v>#N/A</v>
      </c>
      <c r="E269" s="37" t="e">
        <f>VLOOKUP(B269,'1 - Dorsales clubs'!B:F,4,FALSE)</f>
        <v>#N/A</v>
      </c>
      <c r="F269" s="24" t="e">
        <f>VLOOKUP(B269,TºCrono!B:C,2,FALSE)</f>
        <v>#N/A</v>
      </c>
      <c r="G269" s="25"/>
      <c r="H269" s="26" t="e">
        <f t="shared" si="38"/>
        <v>#N/A</v>
      </c>
      <c r="I269" s="27"/>
      <c r="J269" s="27" t="e">
        <f t="shared" si="39"/>
        <v>#N/A</v>
      </c>
      <c r="K269" s="27"/>
      <c r="L269" s="27"/>
      <c r="M269" s="1" t="e">
        <f t="shared" si="40"/>
        <v>#N/A</v>
      </c>
      <c r="N269" s="1" t="e">
        <f t="shared" si="41"/>
        <v>#N/A</v>
      </c>
      <c r="O269" s="7" t="e">
        <f t="shared" si="42"/>
        <v>#N/A</v>
      </c>
      <c r="P269" s="7"/>
      <c r="Q269" s="7" t="e">
        <f>IF(N269&lt;VLOOKUP(E269,'Horario salida'!$C$3:$E$41,3,FALSE),M269-1,M269)</f>
        <v>#N/A</v>
      </c>
      <c r="R269" s="7" t="e">
        <f>IF(N269&lt;VLOOKUP(E269,'Horario salida'!$C$3:$E$41,3,FALSE),N269+60,N269)</f>
        <v>#N/A</v>
      </c>
      <c r="S269" s="7" t="e">
        <f>IF(O269&lt;VLOOKUP(E269,'Horario salida'!$C$3:$F$41,4,FALSE),R269-1,R269)</f>
        <v>#N/A</v>
      </c>
      <c r="T269" s="7" t="e">
        <f>IF(O269&lt;VLOOKUP(E269,'Horario salida'!$C$3:$F$41,4,FALSE),O269+100,O269)</f>
        <v>#N/A</v>
      </c>
      <c r="U269" s="7"/>
      <c r="V269" s="7"/>
      <c r="W269" s="7"/>
      <c r="X269" s="8" t="e">
        <f>Q269-VLOOKUP(E269,'Horario salida'!$C$3:$D$41,2,FALSE)</f>
        <v>#N/A</v>
      </c>
      <c r="Y269" s="8" t="e">
        <f>S269-VLOOKUP(E269,'Horario salida'!$C$3:$E$41,3,FALSE)</f>
        <v>#N/A</v>
      </c>
      <c r="Z269" s="8" t="e">
        <f>T269-VLOOKUP(E269,'Horario salida'!$C$3:$F$41,4,FALSE)</f>
        <v>#N/A</v>
      </c>
      <c r="AB269" s="8" t="e">
        <f t="shared" si="43"/>
        <v>#N/A</v>
      </c>
      <c r="AC269" s="8" t="e">
        <f t="shared" si="44"/>
        <v>#N/A</v>
      </c>
      <c r="AD269" s="8" t="e">
        <f t="shared" si="45"/>
        <v>#N/A</v>
      </c>
      <c r="AF269" s="27"/>
      <c r="AG269" s="30"/>
      <c r="AH269" s="27"/>
      <c r="AI269" s="27"/>
      <c r="AJ269" s="27"/>
      <c r="AK269" s="28"/>
    </row>
    <row r="270" spans="2:37" ht="18" x14ac:dyDescent="0.35">
      <c r="B270" s="196"/>
      <c r="C270" s="37" t="e">
        <f>VLOOKUP(B270,'1 - Dorsales clubs'!B:C,2,FALSE)</f>
        <v>#N/A</v>
      </c>
      <c r="D270" s="37" t="e">
        <f>VLOOKUP(C270,'1 - Dorsales clubs'!C:D,2,FALSE)</f>
        <v>#N/A</v>
      </c>
      <c r="E270" s="37" t="e">
        <f>VLOOKUP(B270,'1 - Dorsales clubs'!B:F,4,FALSE)</f>
        <v>#N/A</v>
      </c>
      <c r="F270" s="24" t="e">
        <f>VLOOKUP(B270,TºCrono!B:C,2,FALSE)</f>
        <v>#N/A</v>
      </c>
      <c r="G270" s="25"/>
      <c r="H270" s="26" t="e">
        <f t="shared" si="38"/>
        <v>#N/A</v>
      </c>
      <c r="I270" s="27"/>
      <c r="J270" s="27" t="e">
        <f t="shared" si="39"/>
        <v>#N/A</v>
      </c>
      <c r="K270" s="27"/>
      <c r="L270" s="27"/>
      <c r="M270" s="1" t="e">
        <f t="shared" si="40"/>
        <v>#N/A</v>
      </c>
      <c r="N270" s="1" t="e">
        <f t="shared" si="41"/>
        <v>#N/A</v>
      </c>
      <c r="O270" s="7" t="e">
        <f t="shared" si="42"/>
        <v>#N/A</v>
      </c>
      <c r="P270" s="7"/>
      <c r="Q270" s="7" t="e">
        <f>IF(N270&lt;VLOOKUP(E270,'Horario salida'!$C$3:$E$41,3,FALSE),M270-1,M270)</f>
        <v>#N/A</v>
      </c>
      <c r="R270" s="7" t="e">
        <f>IF(N270&lt;VLOOKUP(E270,'Horario salida'!$C$3:$E$41,3,FALSE),N270+60,N270)</f>
        <v>#N/A</v>
      </c>
      <c r="S270" s="7" t="e">
        <f>IF(O270&lt;VLOOKUP(E270,'Horario salida'!$C$3:$F$41,4,FALSE),R270-1,R270)</f>
        <v>#N/A</v>
      </c>
      <c r="T270" s="7" t="e">
        <f>IF(O270&lt;VLOOKUP(E270,'Horario salida'!$C$3:$F$41,4,FALSE),O270+100,O270)</f>
        <v>#N/A</v>
      </c>
      <c r="U270" s="7"/>
      <c r="V270" s="7"/>
      <c r="W270" s="7"/>
      <c r="X270" s="8" t="e">
        <f>Q270-VLOOKUP(E270,'Horario salida'!$C$3:$D$41,2,FALSE)</f>
        <v>#N/A</v>
      </c>
      <c r="Y270" s="8" t="e">
        <f>S270-VLOOKUP(E270,'Horario salida'!$C$3:$E$41,3,FALSE)</f>
        <v>#N/A</v>
      </c>
      <c r="Z270" s="8" t="e">
        <f>T270-VLOOKUP(E270,'Horario salida'!$C$3:$F$41,4,FALSE)</f>
        <v>#N/A</v>
      </c>
      <c r="AB270" s="8" t="e">
        <f t="shared" si="43"/>
        <v>#N/A</v>
      </c>
      <c r="AC270" s="8" t="e">
        <f t="shared" si="44"/>
        <v>#N/A</v>
      </c>
      <c r="AD270" s="8" t="e">
        <f t="shared" si="45"/>
        <v>#N/A</v>
      </c>
      <c r="AF270" s="27"/>
      <c r="AG270" s="30"/>
      <c r="AH270" s="27"/>
      <c r="AI270" s="27"/>
      <c r="AJ270" s="27"/>
      <c r="AK270" s="28"/>
    </row>
    <row r="271" spans="2:37" ht="18" x14ac:dyDescent="0.35">
      <c r="B271" s="196"/>
      <c r="C271" s="37" t="e">
        <f>VLOOKUP(B271,'1 - Dorsales clubs'!B:C,2,FALSE)</f>
        <v>#N/A</v>
      </c>
      <c r="D271" s="37" t="e">
        <f>VLOOKUP(C271,'1 - Dorsales clubs'!C:D,2,FALSE)</f>
        <v>#N/A</v>
      </c>
      <c r="E271" s="37" t="e">
        <f>VLOOKUP(B271,'1 - Dorsales clubs'!B:F,4,FALSE)</f>
        <v>#N/A</v>
      </c>
      <c r="F271" s="24" t="e">
        <f>VLOOKUP(B271,TºCrono!B:C,2,FALSE)</f>
        <v>#N/A</v>
      </c>
      <c r="G271" s="25"/>
      <c r="H271" s="26" t="e">
        <f t="shared" si="38"/>
        <v>#N/A</v>
      </c>
      <c r="I271" s="27"/>
      <c r="J271" s="27" t="e">
        <f t="shared" si="39"/>
        <v>#N/A</v>
      </c>
      <c r="K271" s="27"/>
      <c r="L271" s="27"/>
      <c r="M271" s="1" t="e">
        <f t="shared" si="40"/>
        <v>#N/A</v>
      </c>
      <c r="N271" s="1" t="e">
        <f t="shared" si="41"/>
        <v>#N/A</v>
      </c>
      <c r="O271" s="7" t="e">
        <f t="shared" si="42"/>
        <v>#N/A</v>
      </c>
      <c r="P271" s="7"/>
      <c r="Q271" s="7" t="e">
        <f>IF(N271&lt;VLOOKUP(E271,'Horario salida'!$C$3:$E$41,3,FALSE),M271-1,M271)</f>
        <v>#N/A</v>
      </c>
      <c r="R271" s="7" t="e">
        <f>IF(N271&lt;VLOOKUP(E271,'Horario salida'!$C$3:$E$41,3,FALSE),N271+60,N271)</f>
        <v>#N/A</v>
      </c>
      <c r="S271" s="7" t="e">
        <f>IF(O271&lt;VLOOKUP(E271,'Horario salida'!$C$3:$F$41,4,FALSE),R271-1,R271)</f>
        <v>#N/A</v>
      </c>
      <c r="T271" s="7" t="e">
        <f>IF(O271&lt;VLOOKUP(E271,'Horario salida'!$C$3:$F$41,4,FALSE),O271+100,O271)</f>
        <v>#N/A</v>
      </c>
      <c r="U271" s="7"/>
      <c r="V271" s="7"/>
      <c r="W271" s="7"/>
      <c r="X271" s="8" t="e">
        <f>Q271-VLOOKUP(E271,'Horario salida'!$C$3:$D$41,2,FALSE)</f>
        <v>#N/A</v>
      </c>
      <c r="Y271" s="8" t="e">
        <f>S271-VLOOKUP(E271,'Horario salida'!$C$3:$E$41,3,FALSE)</f>
        <v>#N/A</v>
      </c>
      <c r="Z271" s="8" t="e">
        <f>T271-VLOOKUP(E271,'Horario salida'!$C$3:$F$41,4,FALSE)</f>
        <v>#N/A</v>
      </c>
      <c r="AB271" s="8" t="e">
        <f t="shared" si="43"/>
        <v>#N/A</v>
      </c>
      <c r="AC271" s="8" t="e">
        <f t="shared" si="44"/>
        <v>#N/A</v>
      </c>
      <c r="AD271" s="8" t="e">
        <f t="shared" si="45"/>
        <v>#N/A</v>
      </c>
      <c r="AF271" s="27"/>
      <c r="AG271" s="30"/>
      <c r="AH271" s="27"/>
      <c r="AI271" s="27"/>
      <c r="AJ271" s="27"/>
      <c r="AK271" s="28"/>
    </row>
    <row r="272" spans="2:37" ht="18" x14ac:dyDescent="0.35">
      <c r="B272" s="196"/>
      <c r="C272" s="37" t="e">
        <f>VLOOKUP(B272,'1 - Dorsales clubs'!B:C,2,FALSE)</f>
        <v>#N/A</v>
      </c>
      <c r="D272" s="37" t="e">
        <f>VLOOKUP(C272,'1 - Dorsales clubs'!C:D,2,FALSE)</f>
        <v>#N/A</v>
      </c>
      <c r="E272" s="37" t="e">
        <f>VLOOKUP(B272,'1 - Dorsales clubs'!B:F,4,FALSE)</f>
        <v>#N/A</v>
      </c>
      <c r="F272" s="24" t="e">
        <f>VLOOKUP(B272,TºCrono!B:C,2,FALSE)</f>
        <v>#N/A</v>
      </c>
      <c r="G272" s="25"/>
      <c r="H272" s="26" t="e">
        <f t="shared" si="38"/>
        <v>#N/A</v>
      </c>
      <c r="I272" s="27"/>
      <c r="J272" s="27" t="e">
        <f t="shared" si="39"/>
        <v>#N/A</v>
      </c>
      <c r="K272" s="27"/>
      <c r="L272" s="27"/>
      <c r="M272" s="1" t="e">
        <f t="shared" si="40"/>
        <v>#N/A</v>
      </c>
      <c r="N272" s="1" t="e">
        <f t="shared" si="41"/>
        <v>#N/A</v>
      </c>
      <c r="O272" s="7" t="e">
        <f t="shared" si="42"/>
        <v>#N/A</v>
      </c>
      <c r="P272" s="7"/>
      <c r="Q272" s="7" t="e">
        <f>IF(N272&lt;VLOOKUP(E272,'Horario salida'!$C$3:$E$41,3,FALSE),M272-1,M272)</f>
        <v>#N/A</v>
      </c>
      <c r="R272" s="7" t="e">
        <f>IF(N272&lt;VLOOKUP(E272,'Horario salida'!$C$3:$E$41,3,FALSE),N272+60,N272)</f>
        <v>#N/A</v>
      </c>
      <c r="S272" s="7" t="e">
        <f>IF(O272&lt;VLOOKUP(E272,'Horario salida'!$C$3:$F$41,4,FALSE),R272-1,R272)</f>
        <v>#N/A</v>
      </c>
      <c r="T272" s="7" t="e">
        <f>IF(O272&lt;VLOOKUP(E272,'Horario salida'!$C$3:$F$41,4,FALSE),O272+100,O272)</f>
        <v>#N/A</v>
      </c>
      <c r="U272" s="7"/>
      <c r="V272" s="7"/>
      <c r="W272" s="7"/>
      <c r="X272" s="8" t="e">
        <f>Q272-VLOOKUP(E272,'Horario salida'!$C$3:$D$41,2,FALSE)</f>
        <v>#N/A</v>
      </c>
      <c r="Y272" s="8" t="e">
        <f>S272-VLOOKUP(E272,'Horario salida'!$C$3:$E$41,3,FALSE)</f>
        <v>#N/A</v>
      </c>
      <c r="Z272" s="8" t="e">
        <f>T272-VLOOKUP(E272,'Horario salida'!$C$3:$F$41,4,FALSE)</f>
        <v>#N/A</v>
      </c>
      <c r="AB272" s="8" t="e">
        <f t="shared" si="43"/>
        <v>#N/A</v>
      </c>
      <c r="AC272" s="8" t="e">
        <f t="shared" si="44"/>
        <v>#N/A</v>
      </c>
      <c r="AD272" s="8" t="e">
        <f t="shared" si="45"/>
        <v>#N/A</v>
      </c>
      <c r="AF272" s="27"/>
      <c r="AG272" s="30"/>
      <c r="AH272" s="27"/>
      <c r="AI272" s="27"/>
      <c r="AJ272" s="27"/>
      <c r="AK272" s="28"/>
    </row>
    <row r="273" spans="2:37" ht="18" x14ac:dyDescent="0.35">
      <c r="B273" s="196"/>
      <c r="C273" s="37" t="e">
        <f>VLOOKUP(B273,'1 - Dorsales clubs'!B:C,2,FALSE)</f>
        <v>#N/A</v>
      </c>
      <c r="D273" s="37" t="e">
        <f>VLOOKUP(C273,'1 - Dorsales clubs'!C:D,2,FALSE)</f>
        <v>#N/A</v>
      </c>
      <c r="E273" s="37" t="e">
        <f>VLOOKUP(B273,'1 - Dorsales clubs'!B:F,4,FALSE)</f>
        <v>#N/A</v>
      </c>
      <c r="F273" s="24" t="e">
        <f>VLOOKUP(B273,TºCrono!B:C,2,FALSE)</f>
        <v>#N/A</v>
      </c>
      <c r="G273" s="25"/>
      <c r="H273" s="26" t="e">
        <f t="shared" si="38"/>
        <v>#N/A</v>
      </c>
      <c r="I273" s="27"/>
      <c r="J273" s="27" t="e">
        <f t="shared" si="39"/>
        <v>#N/A</v>
      </c>
      <c r="K273" s="27"/>
      <c r="L273" s="27"/>
      <c r="M273" s="1" t="e">
        <f t="shared" si="40"/>
        <v>#N/A</v>
      </c>
      <c r="N273" s="1" t="e">
        <f t="shared" si="41"/>
        <v>#N/A</v>
      </c>
      <c r="O273" s="7" t="e">
        <f t="shared" si="42"/>
        <v>#N/A</v>
      </c>
      <c r="P273" s="7"/>
      <c r="Q273" s="7" t="e">
        <f>IF(N273&lt;VLOOKUP(E273,'Horario salida'!$C$3:$E$41,3,FALSE),M273-1,M273)</f>
        <v>#N/A</v>
      </c>
      <c r="R273" s="7" t="e">
        <f>IF(N273&lt;VLOOKUP(E273,'Horario salida'!$C$3:$E$41,3,FALSE),N273+60,N273)</f>
        <v>#N/A</v>
      </c>
      <c r="S273" s="7" t="e">
        <f>IF(O273&lt;VLOOKUP(E273,'Horario salida'!$C$3:$F$41,4,FALSE),R273-1,R273)</f>
        <v>#N/A</v>
      </c>
      <c r="T273" s="7" t="e">
        <f>IF(O273&lt;VLOOKUP(E273,'Horario salida'!$C$3:$F$41,4,FALSE),O273+100,O273)</f>
        <v>#N/A</v>
      </c>
      <c r="U273" s="7"/>
      <c r="V273" s="7"/>
      <c r="W273" s="7"/>
      <c r="X273" s="8" t="e">
        <f>Q273-VLOOKUP(E273,'Horario salida'!$C$3:$D$41,2,FALSE)</f>
        <v>#N/A</v>
      </c>
      <c r="Y273" s="8" t="e">
        <f>S273-VLOOKUP(E273,'Horario salida'!$C$3:$E$41,3,FALSE)</f>
        <v>#N/A</v>
      </c>
      <c r="Z273" s="8" t="e">
        <f>T273-VLOOKUP(E273,'Horario salida'!$C$3:$F$41,4,FALSE)</f>
        <v>#N/A</v>
      </c>
      <c r="AB273" s="8" t="e">
        <f t="shared" si="43"/>
        <v>#N/A</v>
      </c>
      <c r="AC273" s="8" t="e">
        <f t="shared" si="44"/>
        <v>#N/A</v>
      </c>
      <c r="AD273" s="8" t="e">
        <f t="shared" si="45"/>
        <v>#N/A</v>
      </c>
      <c r="AF273" s="27"/>
      <c r="AG273" s="30"/>
      <c r="AH273" s="27"/>
      <c r="AI273" s="27"/>
      <c r="AJ273" s="27"/>
      <c r="AK273" s="28"/>
    </row>
    <row r="274" spans="2:37" ht="18" x14ac:dyDescent="0.35">
      <c r="B274" s="196"/>
      <c r="C274" s="37" t="e">
        <f>VLOOKUP(B274,'1 - Dorsales clubs'!B:C,2,FALSE)</f>
        <v>#N/A</v>
      </c>
      <c r="D274" s="37" t="e">
        <f>VLOOKUP(C274,'1 - Dorsales clubs'!C:D,2,FALSE)</f>
        <v>#N/A</v>
      </c>
      <c r="E274" s="37" t="e">
        <f>VLOOKUP(B274,'1 - Dorsales clubs'!B:F,4,FALSE)</f>
        <v>#N/A</v>
      </c>
      <c r="F274" s="24" t="e">
        <f>VLOOKUP(B274,TºCrono!B:C,2,FALSE)</f>
        <v>#N/A</v>
      </c>
      <c r="G274" s="25"/>
      <c r="H274" s="26" t="e">
        <f t="shared" si="38"/>
        <v>#N/A</v>
      </c>
      <c r="I274" s="27"/>
      <c r="J274" s="27" t="e">
        <f t="shared" si="39"/>
        <v>#N/A</v>
      </c>
      <c r="K274" s="27"/>
      <c r="L274" s="27"/>
      <c r="M274" s="1" t="e">
        <f t="shared" si="40"/>
        <v>#N/A</v>
      </c>
      <c r="N274" s="1" t="e">
        <f t="shared" si="41"/>
        <v>#N/A</v>
      </c>
      <c r="O274" s="7" t="e">
        <f t="shared" si="42"/>
        <v>#N/A</v>
      </c>
      <c r="P274" s="7"/>
      <c r="Q274" s="7" t="e">
        <f>IF(N274&lt;VLOOKUP(E274,'Horario salida'!$C$3:$E$41,3,FALSE),M274-1,M274)</f>
        <v>#N/A</v>
      </c>
      <c r="R274" s="7" t="e">
        <f>IF(N274&lt;VLOOKUP(E274,'Horario salida'!$C$3:$E$41,3,FALSE),N274+60,N274)</f>
        <v>#N/A</v>
      </c>
      <c r="S274" s="7" t="e">
        <f>IF(O274&lt;VLOOKUP(E274,'Horario salida'!$C$3:$F$41,4,FALSE),R274-1,R274)</f>
        <v>#N/A</v>
      </c>
      <c r="T274" s="7" t="e">
        <f>IF(O274&lt;VLOOKUP(E274,'Horario salida'!$C$3:$F$41,4,FALSE),O274+100,O274)</f>
        <v>#N/A</v>
      </c>
      <c r="U274" s="7"/>
      <c r="V274" s="7"/>
      <c r="W274" s="7"/>
      <c r="X274" s="8" t="e">
        <f>Q274-VLOOKUP(E274,'Horario salida'!$C$3:$D$41,2,FALSE)</f>
        <v>#N/A</v>
      </c>
      <c r="Y274" s="8" t="e">
        <f>S274-VLOOKUP(E274,'Horario salida'!$C$3:$E$41,3,FALSE)</f>
        <v>#N/A</v>
      </c>
      <c r="Z274" s="8" t="e">
        <f>T274-VLOOKUP(E274,'Horario salida'!$C$3:$F$41,4,FALSE)</f>
        <v>#N/A</v>
      </c>
      <c r="AB274" s="8" t="e">
        <f t="shared" si="43"/>
        <v>#N/A</v>
      </c>
      <c r="AC274" s="8" t="e">
        <f t="shared" si="44"/>
        <v>#N/A</v>
      </c>
      <c r="AD274" s="8" t="e">
        <f t="shared" si="45"/>
        <v>#N/A</v>
      </c>
      <c r="AF274" s="27"/>
      <c r="AG274" s="30"/>
      <c r="AH274" s="27"/>
      <c r="AI274" s="27"/>
      <c r="AJ274" s="27"/>
      <c r="AK274" s="28"/>
    </row>
    <row r="275" spans="2:37" ht="18" x14ac:dyDescent="0.35">
      <c r="B275" s="196"/>
      <c r="C275" s="37" t="e">
        <f>VLOOKUP(B275,'1 - Dorsales clubs'!B:C,2,FALSE)</f>
        <v>#N/A</v>
      </c>
      <c r="D275" s="37" t="e">
        <f>VLOOKUP(C275,'1 - Dorsales clubs'!C:D,2,FALSE)</f>
        <v>#N/A</v>
      </c>
      <c r="E275" s="37" t="e">
        <f>VLOOKUP(B275,'1 - Dorsales clubs'!B:F,4,FALSE)</f>
        <v>#N/A</v>
      </c>
      <c r="F275" s="24" t="e">
        <f>VLOOKUP(B275,TºCrono!B:C,2,FALSE)</f>
        <v>#N/A</v>
      </c>
      <c r="G275" s="25"/>
      <c r="H275" s="26" t="e">
        <f t="shared" si="38"/>
        <v>#N/A</v>
      </c>
      <c r="I275" s="27"/>
      <c r="J275" s="27" t="e">
        <f t="shared" si="39"/>
        <v>#N/A</v>
      </c>
      <c r="K275" s="27"/>
      <c r="L275" s="27"/>
      <c r="M275" s="1" t="e">
        <f t="shared" si="40"/>
        <v>#N/A</v>
      </c>
      <c r="N275" s="1" t="e">
        <f t="shared" si="41"/>
        <v>#N/A</v>
      </c>
      <c r="O275" s="7" t="e">
        <f t="shared" si="42"/>
        <v>#N/A</v>
      </c>
      <c r="P275" s="7"/>
      <c r="Q275" s="7" t="e">
        <f>IF(N275&lt;VLOOKUP(E275,'Horario salida'!$C$3:$E$41,3,FALSE),M275-1,M275)</f>
        <v>#N/A</v>
      </c>
      <c r="R275" s="7" t="e">
        <f>IF(N275&lt;VLOOKUP(E275,'Horario salida'!$C$3:$E$41,3,FALSE),N275+60,N275)</f>
        <v>#N/A</v>
      </c>
      <c r="S275" s="7" t="e">
        <f>IF(O275&lt;VLOOKUP(E275,'Horario salida'!$C$3:$F$41,4,FALSE),R275-1,R275)</f>
        <v>#N/A</v>
      </c>
      <c r="T275" s="7" t="e">
        <f>IF(O275&lt;VLOOKUP(E275,'Horario salida'!$C$3:$F$41,4,FALSE),O275+100,O275)</f>
        <v>#N/A</v>
      </c>
      <c r="U275" s="7"/>
      <c r="V275" s="7"/>
      <c r="W275" s="7"/>
      <c r="X275" s="8" t="e">
        <f>Q275-VLOOKUP(E275,'Horario salida'!$C$3:$D$41,2,FALSE)</f>
        <v>#N/A</v>
      </c>
      <c r="Y275" s="8" t="e">
        <f>S275-VLOOKUP(E275,'Horario salida'!$C$3:$E$41,3,FALSE)</f>
        <v>#N/A</v>
      </c>
      <c r="Z275" s="8" t="e">
        <f>T275-VLOOKUP(E275,'Horario salida'!$C$3:$F$41,4,FALSE)</f>
        <v>#N/A</v>
      </c>
      <c r="AB275" s="8" t="e">
        <f t="shared" si="43"/>
        <v>#N/A</v>
      </c>
      <c r="AC275" s="8" t="e">
        <f t="shared" si="44"/>
        <v>#N/A</v>
      </c>
      <c r="AD275" s="8" t="e">
        <f t="shared" si="45"/>
        <v>#N/A</v>
      </c>
      <c r="AF275" s="27"/>
      <c r="AG275" s="30"/>
      <c r="AH275" s="27"/>
      <c r="AI275" s="27"/>
      <c r="AJ275" s="27"/>
      <c r="AK275" s="28"/>
    </row>
    <row r="276" spans="2:37" ht="18" x14ac:dyDescent="0.35">
      <c r="B276" s="196"/>
      <c r="C276" s="37" t="e">
        <f>VLOOKUP(B276,'1 - Dorsales clubs'!B:C,2,FALSE)</f>
        <v>#N/A</v>
      </c>
      <c r="D276" s="37" t="e">
        <f>VLOOKUP(C276,'1 - Dorsales clubs'!C:D,2,FALSE)</f>
        <v>#N/A</v>
      </c>
      <c r="E276" s="37" t="e">
        <f>VLOOKUP(B276,'1 - Dorsales clubs'!B:F,4,FALSE)</f>
        <v>#N/A</v>
      </c>
      <c r="F276" s="24" t="e">
        <f>VLOOKUP(B276,TºCrono!B:C,2,FALSE)</f>
        <v>#N/A</v>
      </c>
      <c r="G276" s="25"/>
      <c r="H276" s="26" t="e">
        <f t="shared" si="38"/>
        <v>#N/A</v>
      </c>
      <c r="I276" s="27"/>
      <c r="J276" s="27" t="e">
        <f t="shared" si="39"/>
        <v>#N/A</v>
      </c>
      <c r="K276" s="27"/>
      <c r="L276" s="27"/>
      <c r="M276" s="1" t="e">
        <f t="shared" si="40"/>
        <v>#N/A</v>
      </c>
      <c r="N276" s="1" t="e">
        <f t="shared" si="41"/>
        <v>#N/A</v>
      </c>
      <c r="O276" s="7" t="e">
        <f t="shared" si="42"/>
        <v>#N/A</v>
      </c>
      <c r="P276" s="7"/>
      <c r="Q276" s="7" t="e">
        <f>IF(N276&lt;VLOOKUP(E276,'Horario salida'!$C$3:$E$41,3,FALSE),M276-1,M276)</f>
        <v>#N/A</v>
      </c>
      <c r="R276" s="7" t="e">
        <f>IF(N276&lt;VLOOKUP(E276,'Horario salida'!$C$3:$E$41,3,FALSE),N276+60,N276)</f>
        <v>#N/A</v>
      </c>
      <c r="S276" s="7" t="e">
        <f>IF(O276&lt;VLOOKUP(E276,'Horario salida'!$C$3:$F$41,4,FALSE),R276-1,R276)</f>
        <v>#N/A</v>
      </c>
      <c r="T276" s="7" t="e">
        <f>IF(O276&lt;VLOOKUP(E276,'Horario salida'!$C$3:$F$41,4,FALSE),O276+100,O276)</f>
        <v>#N/A</v>
      </c>
      <c r="U276" s="7"/>
      <c r="V276" s="7"/>
      <c r="W276" s="7"/>
      <c r="X276" s="8" t="e">
        <f>Q276-VLOOKUP(E276,'Horario salida'!$C$3:$D$41,2,FALSE)</f>
        <v>#N/A</v>
      </c>
      <c r="Y276" s="8" t="e">
        <f>S276-VLOOKUP(E276,'Horario salida'!$C$3:$E$41,3,FALSE)</f>
        <v>#N/A</v>
      </c>
      <c r="Z276" s="8" t="e">
        <f>T276-VLOOKUP(E276,'Horario salida'!$C$3:$F$41,4,FALSE)</f>
        <v>#N/A</v>
      </c>
      <c r="AB276" s="8" t="e">
        <f t="shared" si="43"/>
        <v>#N/A</v>
      </c>
      <c r="AC276" s="8" t="e">
        <f t="shared" si="44"/>
        <v>#N/A</v>
      </c>
      <c r="AD276" s="8" t="e">
        <f t="shared" si="45"/>
        <v>#N/A</v>
      </c>
      <c r="AF276" s="27"/>
      <c r="AG276" s="30"/>
      <c r="AH276" s="27"/>
      <c r="AI276" s="27"/>
      <c r="AJ276" s="27"/>
      <c r="AK276" s="28"/>
    </row>
    <row r="277" spans="2:37" ht="18" x14ac:dyDescent="0.35">
      <c r="B277" s="196"/>
      <c r="C277" s="37" t="e">
        <f>VLOOKUP(B277,'1 - Dorsales clubs'!B:C,2,FALSE)</f>
        <v>#N/A</v>
      </c>
      <c r="D277" s="37" t="e">
        <f>VLOOKUP(C277,'1 - Dorsales clubs'!C:D,2,FALSE)</f>
        <v>#N/A</v>
      </c>
      <c r="E277" s="37" t="e">
        <f>VLOOKUP(B277,'1 - Dorsales clubs'!B:F,4,FALSE)</f>
        <v>#N/A</v>
      </c>
      <c r="F277" s="24" t="e">
        <f>VLOOKUP(B277,TºCrono!B:C,2,FALSE)</f>
        <v>#N/A</v>
      </c>
      <c r="G277" s="25"/>
      <c r="H277" s="26" t="e">
        <f t="shared" si="38"/>
        <v>#N/A</v>
      </c>
      <c r="I277" s="27"/>
      <c r="J277" s="27" t="e">
        <f t="shared" si="39"/>
        <v>#N/A</v>
      </c>
      <c r="K277" s="27"/>
      <c r="L277" s="27"/>
      <c r="M277" s="1" t="e">
        <f t="shared" si="40"/>
        <v>#N/A</v>
      </c>
      <c r="N277" s="1" t="e">
        <f t="shared" si="41"/>
        <v>#N/A</v>
      </c>
      <c r="O277" s="7" t="e">
        <f t="shared" si="42"/>
        <v>#N/A</v>
      </c>
      <c r="P277" s="7"/>
      <c r="Q277" s="7" t="e">
        <f>IF(N277&lt;VLOOKUP(E277,'Horario salida'!$C$3:$E$41,3,FALSE),M277-1,M277)</f>
        <v>#N/A</v>
      </c>
      <c r="R277" s="7" t="e">
        <f>IF(N277&lt;VLOOKUP(E277,'Horario salida'!$C$3:$E$41,3,FALSE),N277+60,N277)</f>
        <v>#N/A</v>
      </c>
      <c r="S277" s="7" t="e">
        <f>IF(O277&lt;VLOOKUP(E277,'Horario salida'!$C$3:$F$41,4,FALSE),R277-1,R277)</f>
        <v>#N/A</v>
      </c>
      <c r="T277" s="7" t="e">
        <f>IF(O277&lt;VLOOKUP(E277,'Horario salida'!$C$3:$F$41,4,FALSE),O277+100,O277)</f>
        <v>#N/A</v>
      </c>
      <c r="U277" s="7"/>
      <c r="V277" s="7"/>
      <c r="W277" s="7"/>
      <c r="X277" s="8" t="e">
        <f>Q277-VLOOKUP(E277,'Horario salida'!$C$3:$D$41,2,FALSE)</f>
        <v>#N/A</v>
      </c>
      <c r="Y277" s="8" t="e">
        <f>S277-VLOOKUP(E277,'Horario salida'!$C$3:$E$41,3,FALSE)</f>
        <v>#N/A</v>
      </c>
      <c r="Z277" s="8" t="e">
        <f>T277-VLOOKUP(E277,'Horario salida'!$C$3:$F$41,4,FALSE)</f>
        <v>#N/A</v>
      </c>
      <c r="AB277" s="8" t="e">
        <f t="shared" si="43"/>
        <v>#N/A</v>
      </c>
      <c r="AC277" s="8" t="e">
        <f t="shared" si="44"/>
        <v>#N/A</v>
      </c>
      <c r="AD277" s="8" t="e">
        <f t="shared" si="45"/>
        <v>#N/A</v>
      </c>
      <c r="AF277" s="27"/>
      <c r="AG277" s="30"/>
      <c r="AH277" s="27"/>
      <c r="AI277" s="27"/>
      <c r="AJ277" s="27"/>
      <c r="AK277" s="28"/>
    </row>
    <row r="278" spans="2:37" ht="18" x14ac:dyDescent="0.35">
      <c r="B278" s="196"/>
      <c r="C278" s="37" t="e">
        <f>VLOOKUP(B278,'1 - Dorsales clubs'!B:C,2,FALSE)</f>
        <v>#N/A</v>
      </c>
      <c r="D278" s="37" t="e">
        <f>VLOOKUP(C278,'1 - Dorsales clubs'!C:D,2,FALSE)</f>
        <v>#N/A</v>
      </c>
      <c r="E278" s="37" t="e">
        <f>VLOOKUP(B278,'1 - Dorsales clubs'!B:F,4,FALSE)</f>
        <v>#N/A</v>
      </c>
      <c r="F278" s="24" t="e">
        <f>VLOOKUP(B278,TºCrono!B:C,2,FALSE)</f>
        <v>#N/A</v>
      </c>
      <c r="G278" s="25"/>
      <c r="H278" s="26" t="e">
        <f t="shared" si="38"/>
        <v>#N/A</v>
      </c>
      <c r="I278" s="27"/>
      <c r="J278" s="27" t="e">
        <f t="shared" si="39"/>
        <v>#N/A</v>
      </c>
      <c r="K278" s="27"/>
      <c r="L278" s="27"/>
      <c r="M278" s="1" t="e">
        <f t="shared" si="40"/>
        <v>#N/A</v>
      </c>
      <c r="N278" s="1" t="e">
        <f t="shared" si="41"/>
        <v>#N/A</v>
      </c>
      <c r="O278" s="7" t="e">
        <f t="shared" si="42"/>
        <v>#N/A</v>
      </c>
      <c r="P278" s="7"/>
      <c r="Q278" s="7" t="e">
        <f>IF(N278&lt;VLOOKUP(E278,'Horario salida'!$C$3:$E$41,3,FALSE),M278-1,M278)</f>
        <v>#N/A</v>
      </c>
      <c r="R278" s="7" t="e">
        <f>IF(N278&lt;VLOOKUP(E278,'Horario salida'!$C$3:$E$41,3,FALSE),N278+60,N278)</f>
        <v>#N/A</v>
      </c>
      <c r="S278" s="7" t="e">
        <f>IF(O278&lt;VLOOKUP(E278,'Horario salida'!$C$3:$F$41,4,FALSE),R278-1,R278)</f>
        <v>#N/A</v>
      </c>
      <c r="T278" s="7" t="e">
        <f>IF(O278&lt;VLOOKUP(E278,'Horario salida'!$C$3:$F$41,4,FALSE),O278+100,O278)</f>
        <v>#N/A</v>
      </c>
      <c r="U278" s="7"/>
      <c r="V278" s="7"/>
      <c r="W278" s="7"/>
      <c r="X278" s="8" t="e">
        <f>Q278-VLOOKUP(E278,'Horario salida'!$C$3:$D$41,2,FALSE)</f>
        <v>#N/A</v>
      </c>
      <c r="Y278" s="8" t="e">
        <f>S278-VLOOKUP(E278,'Horario salida'!$C$3:$E$41,3,FALSE)</f>
        <v>#N/A</v>
      </c>
      <c r="Z278" s="8" t="e">
        <f>T278-VLOOKUP(E278,'Horario salida'!$C$3:$F$41,4,FALSE)</f>
        <v>#N/A</v>
      </c>
      <c r="AB278" s="8" t="e">
        <f t="shared" si="43"/>
        <v>#N/A</v>
      </c>
      <c r="AC278" s="8" t="e">
        <f t="shared" si="44"/>
        <v>#N/A</v>
      </c>
      <c r="AD278" s="8" t="e">
        <f t="shared" si="45"/>
        <v>#N/A</v>
      </c>
      <c r="AF278" s="27"/>
      <c r="AG278" s="30"/>
      <c r="AH278" s="27"/>
      <c r="AI278" s="27"/>
      <c r="AJ278" s="27"/>
      <c r="AK278" s="28"/>
    </row>
    <row r="279" spans="2:37" ht="18" x14ac:dyDescent="0.35">
      <c r="B279" s="196"/>
      <c r="C279" s="37" t="e">
        <f>VLOOKUP(B279,'1 - Dorsales clubs'!B:C,2,FALSE)</f>
        <v>#N/A</v>
      </c>
      <c r="D279" s="37" t="e">
        <f>VLOOKUP(C279,'1 - Dorsales clubs'!C:D,2,FALSE)</f>
        <v>#N/A</v>
      </c>
      <c r="E279" s="37" t="e">
        <f>VLOOKUP(B279,'1 - Dorsales clubs'!B:F,4,FALSE)</f>
        <v>#N/A</v>
      </c>
      <c r="F279" s="24" t="e">
        <f>VLOOKUP(B279,TºCrono!B:C,2,FALSE)</f>
        <v>#N/A</v>
      </c>
      <c r="G279" s="25"/>
      <c r="H279" s="26" t="e">
        <f t="shared" si="38"/>
        <v>#N/A</v>
      </c>
      <c r="I279" s="27"/>
      <c r="J279" s="27" t="e">
        <f t="shared" si="39"/>
        <v>#N/A</v>
      </c>
      <c r="K279" s="27"/>
      <c r="L279" s="27"/>
      <c r="M279" s="1" t="e">
        <f t="shared" si="40"/>
        <v>#N/A</v>
      </c>
      <c r="N279" s="1" t="e">
        <f t="shared" si="41"/>
        <v>#N/A</v>
      </c>
      <c r="O279" s="7" t="e">
        <f t="shared" si="42"/>
        <v>#N/A</v>
      </c>
      <c r="P279" s="7"/>
      <c r="Q279" s="7" t="e">
        <f>IF(N279&lt;VLOOKUP(E279,'Horario salida'!$C$3:$E$41,3,FALSE),M279-1,M279)</f>
        <v>#N/A</v>
      </c>
      <c r="R279" s="7" t="e">
        <f>IF(N279&lt;VLOOKUP(E279,'Horario salida'!$C$3:$E$41,3,FALSE),N279+60,N279)</f>
        <v>#N/A</v>
      </c>
      <c r="S279" s="7" t="e">
        <f>IF(O279&lt;VLOOKUP(E279,'Horario salida'!$C$3:$F$41,4,FALSE),R279-1,R279)</f>
        <v>#N/A</v>
      </c>
      <c r="T279" s="7" t="e">
        <f>IF(O279&lt;VLOOKUP(E279,'Horario salida'!$C$3:$F$41,4,FALSE),O279+100,O279)</f>
        <v>#N/A</v>
      </c>
      <c r="U279" s="7"/>
      <c r="V279" s="7"/>
      <c r="W279" s="7"/>
      <c r="X279" s="8" t="e">
        <f>Q279-VLOOKUP(E279,'Horario salida'!$C$3:$D$41,2,FALSE)</f>
        <v>#N/A</v>
      </c>
      <c r="Y279" s="8" t="e">
        <f>S279-VLOOKUP(E279,'Horario salida'!$C$3:$E$41,3,FALSE)</f>
        <v>#N/A</v>
      </c>
      <c r="Z279" s="8" t="e">
        <f>T279-VLOOKUP(E279,'Horario salida'!$C$3:$F$41,4,FALSE)</f>
        <v>#N/A</v>
      </c>
      <c r="AB279" s="8" t="e">
        <f t="shared" si="43"/>
        <v>#N/A</v>
      </c>
      <c r="AC279" s="8" t="e">
        <f t="shared" si="44"/>
        <v>#N/A</v>
      </c>
      <c r="AD279" s="8" t="e">
        <f t="shared" si="45"/>
        <v>#N/A</v>
      </c>
      <c r="AF279" s="27"/>
      <c r="AG279" s="30"/>
      <c r="AH279" s="27"/>
      <c r="AI279" s="27"/>
      <c r="AJ279" s="27"/>
      <c r="AK279" s="28"/>
    </row>
    <row r="280" spans="2:37" ht="18" x14ac:dyDescent="0.35">
      <c r="B280" s="196"/>
      <c r="C280" s="37" t="e">
        <f>VLOOKUP(B280,'1 - Dorsales clubs'!B:C,2,FALSE)</f>
        <v>#N/A</v>
      </c>
      <c r="D280" s="37" t="e">
        <f>VLOOKUP(C280,'1 - Dorsales clubs'!C:D,2,FALSE)</f>
        <v>#N/A</v>
      </c>
      <c r="E280" s="37" t="e">
        <f>VLOOKUP(B280,'1 - Dorsales clubs'!B:F,4,FALSE)</f>
        <v>#N/A</v>
      </c>
      <c r="F280" s="24" t="e">
        <f>VLOOKUP(B280,TºCrono!B:C,2,FALSE)</f>
        <v>#N/A</v>
      </c>
      <c r="G280" s="25"/>
      <c r="H280" s="26" t="e">
        <f t="shared" si="38"/>
        <v>#N/A</v>
      </c>
      <c r="I280" s="27"/>
      <c r="J280" s="27" t="e">
        <f t="shared" si="39"/>
        <v>#N/A</v>
      </c>
      <c r="K280" s="27"/>
      <c r="L280" s="27"/>
      <c r="M280" s="1" t="e">
        <f t="shared" si="40"/>
        <v>#N/A</v>
      </c>
      <c r="N280" s="1" t="e">
        <f t="shared" si="41"/>
        <v>#N/A</v>
      </c>
      <c r="O280" s="7" t="e">
        <f t="shared" si="42"/>
        <v>#N/A</v>
      </c>
      <c r="P280" s="7"/>
      <c r="Q280" s="7" t="e">
        <f>IF(N280&lt;VLOOKUP(E280,'Horario salida'!$C$3:$E$41,3,FALSE),M280-1,M280)</f>
        <v>#N/A</v>
      </c>
      <c r="R280" s="7" t="e">
        <f>IF(N280&lt;VLOOKUP(E280,'Horario salida'!$C$3:$E$41,3,FALSE),N280+60,N280)</f>
        <v>#N/A</v>
      </c>
      <c r="S280" s="7" t="e">
        <f>IF(O280&lt;VLOOKUP(E280,'Horario salida'!$C$3:$F$41,4,FALSE),R280-1,R280)</f>
        <v>#N/A</v>
      </c>
      <c r="T280" s="7" t="e">
        <f>IF(O280&lt;VLOOKUP(E280,'Horario salida'!$C$3:$F$41,4,FALSE),O280+100,O280)</f>
        <v>#N/A</v>
      </c>
      <c r="U280" s="7"/>
      <c r="V280" s="7"/>
      <c r="W280" s="7"/>
      <c r="X280" s="8" t="e">
        <f>Q280-VLOOKUP(E280,'Horario salida'!$C$3:$D$41,2,FALSE)</f>
        <v>#N/A</v>
      </c>
      <c r="Y280" s="8" t="e">
        <f>S280-VLOOKUP(E280,'Horario salida'!$C$3:$E$41,3,FALSE)</f>
        <v>#N/A</v>
      </c>
      <c r="Z280" s="8" t="e">
        <f>T280-VLOOKUP(E280,'Horario salida'!$C$3:$F$41,4,FALSE)</f>
        <v>#N/A</v>
      </c>
      <c r="AB280" s="8" t="e">
        <f t="shared" si="43"/>
        <v>#N/A</v>
      </c>
      <c r="AC280" s="8" t="e">
        <f t="shared" si="44"/>
        <v>#N/A</v>
      </c>
      <c r="AD280" s="8" t="e">
        <f t="shared" si="45"/>
        <v>#N/A</v>
      </c>
      <c r="AF280" s="27"/>
      <c r="AG280" s="30"/>
      <c r="AH280" s="27"/>
      <c r="AI280" s="27"/>
      <c r="AJ280" s="27"/>
      <c r="AK280" s="28"/>
    </row>
    <row r="281" spans="2:37" ht="18" x14ac:dyDescent="0.35">
      <c r="B281" s="196"/>
      <c r="C281" s="37" t="e">
        <f>VLOOKUP(B281,'1 - Dorsales clubs'!B:C,2,FALSE)</f>
        <v>#N/A</v>
      </c>
      <c r="D281" s="37" t="e">
        <f>VLOOKUP(C281,'1 - Dorsales clubs'!C:D,2,FALSE)</f>
        <v>#N/A</v>
      </c>
      <c r="E281" s="37" t="e">
        <f>VLOOKUP(B281,'1 - Dorsales clubs'!B:F,4,FALSE)</f>
        <v>#N/A</v>
      </c>
      <c r="F281" s="24" t="e">
        <f>VLOOKUP(B281,TºCrono!B:C,2,FALSE)</f>
        <v>#N/A</v>
      </c>
      <c r="G281" s="25"/>
      <c r="H281" s="26" t="e">
        <f t="shared" si="38"/>
        <v>#N/A</v>
      </c>
      <c r="I281" s="27"/>
      <c r="J281" s="27" t="e">
        <f t="shared" si="39"/>
        <v>#N/A</v>
      </c>
      <c r="K281" s="27"/>
      <c r="L281" s="27"/>
      <c r="M281" s="1" t="e">
        <f t="shared" si="40"/>
        <v>#N/A</v>
      </c>
      <c r="N281" s="1" t="e">
        <f t="shared" si="41"/>
        <v>#N/A</v>
      </c>
      <c r="O281" s="7" t="e">
        <f t="shared" si="42"/>
        <v>#N/A</v>
      </c>
      <c r="P281" s="7"/>
      <c r="Q281" s="7" t="e">
        <f>IF(N281&lt;VLOOKUP(E281,'Horario salida'!$C$3:$E$41,3,FALSE),M281-1,M281)</f>
        <v>#N/A</v>
      </c>
      <c r="R281" s="7" t="e">
        <f>IF(N281&lt;VLOOKUP(E281,'Horario salida'!$C$3:$E$41,3,FALSE),N281+60,N281)</f>
        <v>#N/A</v>
      </c>
      <c r="S281" s="7" t="e">
        <f>IF(O281&lt;VLOOKUP(E281,'Horario salida'!$C$3:$F$41,4,FALSE),R281-1,R281)</f>
        <v>#N/A</v>
      </c>
      <c r="T281" s="7" t="e">
        <f>IF(O281&lt;VLOOKUP(E281,'Horario salida'!$C$3:$F$41,4,FALSE),O281+100,O281)</f>
        <v>#N/A</v>
      </c>
      <c r="U281" s="7"/>
      <c r="V281" s="7"/>
      <c r="W281" s="7"/>
      <c r="X281" s="8" t="e">
        <f>Q281-VLOOKUP(E281,'Horario salida'!$C$3:$D$41,2,FALSE)</f>
        <v>#N/A</v>
      </c>
      <c r="Y281" s="8" t="e">
        <f>S281-VLOOKUP(E281,'Horario salida'!$C$3:$E$41,3,FALSE)</f>
        <v>#N/A</v>
      </c>
      <c r="Z281" s="8" t="e">
        <f>T281-VLOOKUP(E281,'Horario salida'!$C$3:$F$41,4,FALSE)</f>
        <v>#N/A</v>
      </c>
      <c r="AB281" s="8" t="e">
        <f t="shared" si="43"/>
        <v>#N/A</v>
      </c>
      <c r="AC281" s="8" t="e">
        <f t="shared" si="44"/>
        <v>#N/A</v>
      </c>
      <c r="AD281" s="8" t="e">
        <f t="shared" si="45"/>
        <v>#N/A</v>
      </c>
      <c r="AF281" s="27"/>
      <c r="AG281" s="30"/>
      <c r="AH281" s="27"/>
      <c r="AI281" s="27"/>
      <c r="AJ281" s="27"/>
      <c r="AK281" s="28"/>
    </row>
    <row r="282" spans="2:37" ht="18" x14ac:dyDescent="0.35">
      <c r="B282" s="196"/>
      <c r="C282" s="37" t="e">
        <f>VLOOKUP(B282,'1 - Dorsales clubs'!B:C,2,FALSE)</f>
        <v>#N/A</v>
      </c>
      <c r="D282" s="37" t="e">
        <f>VLOOKUP(C282,'1 - Dorsales clubs'!C:D,2,FALSE)</f>
        <v>#N/A</v>
      </c>
      <c r="E282" s="37" t="e">
        <f>VLOOKUP(B282,'1 - Dorsales clubs'!B:F,4,FALSE)</f>
        <v>#N/A</v>
      </c>
      <c r="F282" s="24" t="e">
        <f>VLOOKUP(B282,TºCrono!B:C,2,FALSE)</f>
        <v>#N/A</v>
      </c>
      <c r="G282" s="25"/>
      <c r="H282" s="26" t="e">
        <f t="shared" si="38"/>
        <v>#N/A</v>
      </c>
      <c r="I282" s="27"/>
      <c r="J282" s="27" t="e">
        <f t="shared" si="39"/>
        <v>#N/A</v>
      </c>
      <c r="K282" s="27"/>
      <c r="L282" s="27"/>
      <c r="M282" s="1" t="e">
        <f t="shared" si="40"/>
        <v>#N/A</v>
      </c>
      <c r="N282" s="1" t="e">
        <f t="shared" si="41"/>
        <v>#N/A</v>
      </c>
      <c r="O282" s="7" t="e">
        <f t="shared" si="42"/>
        <v>#N/A</v>
      </c>
      <c r="P282" s="7"/>
      <c r="Q282" s="7" t="e">
        <f>IF(N282&lt;VLOOKUP(E282,'Horario salida'!$C$3:$E$41,3,FALSE),M282-1,M282)</f>
        <v>#N/A</v>
      </c>
      <c r="R282" s="7" t="e">
        <f>IF(N282&lt;VLOOKUP(E282,'Horario salida'!$C$3:$E$41,3,FALSE),N282+60,N282)</f>
        <v>#N/A</v>
      </c>
      <c r="S282" s="7" t="e">
        <f>IF(O282&lt;VLOOKUP(E282,'Horario salida'!$C$3:$F$41,4,FALSE),R282-1,R282)</f>
        <v>#N/A</v>
      </c>
      <c r="T282" s="7" t="e">
        <f>IF(O282&lt;VLOOKUP(E282,'Horario salida'!$C$3:$F$41,4,FALSE),O282+100,O282)</f>
        <v>#N/A</v>
      </c>
      <c r="U282" s="7"/>
      <c r="V282" s="7"/>
      <c r="W282" s="7"/>
      <c r="X282" s="8" t="e">
        <f>Q282-VLOOKUP(E282,'Horario salida'!$C$3:$D$41,2,FALSE)</f>
        <v>#N/A</v>
      </c>
      <c r="Y282" s="8" t="e">
        <f>S282-VLOOKUP(E282,'Horario salida'!$C$3:$E$41,3,FALSE)</f>
        <v>#N/A</v>
      </c>
      <c r="Z282" s="8" t="e">
        <f>T282-VLOOKUP(E282,'Horario salida'!$C$3:$F$41,4,FALSE)</f>
        <v>#N/A</v>
      </c>
      <c r="AB282" s="8" t="e">
        <f t="shared" si="43"/>
        <v>#N/A</v>
      </c>
      <c r="AC282" s="8" t="e">
        <f t="shared" si="44"/>
        <v>#N/A</v>
      </c>
      <c r="AD282" s="8" t="e">
        <f t="shared" si="45"/>
        <v>#N/A</v>
      </c>
      <c r="AF282" s="27"/>
      <c r="AG282" s="30"/>
      <c r="AH282" s="27"/>
      <c r="AI282" s="27"/>
      <c r="AJ282" s="27"/>
      <c r="AK282" s="28"/>
    </row>
    <row r="283" spans="2:37" ht="18" x14ac:dyDescent="0.35">
      <c r="B283" s="196"/>
      <c r="C283" s="37" t="e">
        <f>VLOOKUP(B283,'1 - Dorsales clubs'!B:C,2,FALSE)</f>
        <v>#N/A</v>
      </c>
      <c r="D283" s="37" t="e">
        <f>VLOOKUP(C283,'1 - Dorsales clubs'!C:D,2,FALSE)</f>
        <v>#N/A</v>
      </c>
      <c r="E283" s="37" t="e">
        <f>VLOOKUP(B283,'1 - Dorsales clubs'!B:F,4,FALSE)</f>
        <v>#N/A</v>
      </c>
      <c r="F283" s="24" t="e">
        <f>VLOOKUP(B283,TºCrono!B:C,2,FALSE)</f>
        <v>#N/A</v>
      </c>
      <c r="G283" s="25"/>
      <c r="H283" s="26" t="e">
        <f t="shared" si="38"/>
        <v>#N/A</v>
      </c>
      <c r="I283" s="27"/>
      <c r="J283" s="27" t="e">
        <f t="shared" si="39"/>
        <v>#N/A</v>
      </c>
      <c r="K283" s="27"/>
      <c r="L283" s="27"/>
      <c r="M283" s="1" t="e">
        <f t="shared" si="40"/>
        <v>#N/A</v>
      </c>
      <c r="N283" s="1" t="e">
        <f t="shared" si="41"/>
        <v>#N/A</v>
      </c>
      <c r="O283" s="7" t="e">
        <f t="shared" si="42"/>
        <v>#N/A</v>
      </c>
      <c r="P283" s="7"/>
      <c r="Q283" s="7" t="e">
        <f>IF(N283&lt;VLOOKUP(E283,'Horario salida'!$C$3:$E$41,3,FALSE),M283-1,M283)</f>
        <v>#N/A</v>
      </c>
      <c r="R283" s="7" t="e">
        <f>IF(N283&lt;VLOOKUP(E283,'Horario salida'!$C$3:$E$41,3,FALSE),N283+60,N283)</f>
        <v>#N/A</v>
      </c>
      <c r="S283" s="7" t="e">
        <f>IF(O283&lt;VLOOKUP(E283,'Horario salida'!$C$3:$F$41,4,FALSE),R283-1,R283)</f>
        <v>#N/A</v>
      </c>
      <c r="T283" s="7" t="e">
        <f>IF(O283&lt;VLOOKUP(E283,'Horario salida'!$C$3:$F$41,4,FALSE),O283+100,O283)</f>
        <v>#N/A</v>
      </c>
      <c r="U283" s="7"/>
      <c r="V283" s="7"/>
      <c r="W283" s="7"/>
      <c r="X283" s="8" t="e">
        <f>Q283-VLOOKUP(E283,'Horario salida'!$C$3:$D$41,2,FALSE)</f>
        <v>#N/A</v>
      </c>
      <c r="Y283" s="8" t="e">
        <f>S283-VLOOKUP(E283,'Horario salida'!$C$3:$E$41,3,FALSE)</f>
        <v>#N/A</v>
      </c>
      <c r="Z283" s="8" t="e">
        <f>T283-VLOOKUP(E283,'Horario salida'!$C$3:$F$41,4,FALSE)</f>
        <v>#N/A</v>
      </c>
      <c r="AB283" s="8" t="e">
        <f t="shared" si="43"/>
        <v>#N/A</v>
      </c>
      <c r="AC283" s="8" t="e">
        <f t="shared" si="44"/>
        <v>#N/A</v>
      </c>
      <c r="AD283" s="8" t="e">
        <f t="shared" si="45"/>
        <v>#N/A</v>
      </c>
      <c r="AF283" s="27"/>
      <c r="AG283" s="30"/>
      <c r="AH283" s="27"/>
      <c r="AI283" s="27"/>
      <c r="AJ283" s="27"/>
      <c r="AK283" s="28"/>
    </row>
    <row r="284" spans="2:37" ht="18" x14ac:dyDescent="0.35">
      <c r="B284" s="196"/>
      <c r="C284" s="37" t="e">
        <f>VLOOKUP(B284,'1 - Dorsales clubs'!B:C,2,FALSE)</f>
        <v>#N/A</v>
      </c>
      <c r="D284" s="37" t="e">
        <f>VLOOKUP(C284,'1 - Dorsales clubs'!C:D,2,FALSE)</f>
        <v>#N/A</v>
      </c>
      <c r="E284" s="37" t="e">
        <f>VLOOKUP(B284,'1 - Dorsales clubs'!B:F,4,FALSE)</f>
        <v>#N/A</v>
      </c>
      <c r="F284" s="24" t="e">
        <f>VLOOKUP(B284,TºCrono!B:C,2,FALSE)</f>
        <v>#N/A</v>
      </c>
      <c r="G284" s="25"/>
      <c r="H284" s="26" t="e">
        <f t="shared" si="38"/>
        <v>#N/A</v>
      </c>
      <c r="I284" s="27"/>
      <c r="J284" s="27" t="e">
        <f t="shared" si="39"/>
        <v>#N/A</v>
      </c>
      <c r="K284" s="27"/>
      <c r="L284" s="27"/>
      <c r="M284" s="1" t="e">
        <f t="shared" si="40"/>
        <v>#N/A</v>
      </c>
      <c r="N284" s="1" t="e">
        <f t="shared" si="41"/>
        <v>#N/A</v>
      </c>
      <c r="O284" s="7" t="e">
        <f t="shared" si="42"/>
        <v>#N/A</v>
      </c>
      <c r="P284" s="7"/>
      <c r="Q284" s="7" t="e">
        <f>IF(N284&lt;VLOOKUP(E284,'Horario salida'!$C$3:$E$41,3,FALSE),M284-1,M284)</f>
        <v>#N/A</v>
      </c>
      <c r="R284" s="7" t="e">
        <f>IF(N284&lt;VLOOKUP(E284,'Horario salida'!$C$3:$E$41,3,FALSE),N284+60,N284)</f>
        <v>#N/A</v>
      </c>
      <c r="S284" s="7" t="e">
        <f>IF(O284&lt;VLOOKUP(E284,'Horario salida'!$C$3:$F$41,4,FALSE),R284-1,R284)</f>
        <v>#N/A</v>
      </c>
      <c r="T284" s="7" t="e">
        <f>IF(O284&lt;VLOOKUP(E284,'Horario salida'!$C$3:$F$41,4,FALSE),O284+100,O284)</f>
        <v>#N/A</v>
      </c>
      <c r="U284" s="7"/>
      <c r="V284" s="7"/>
      <c r="W284" s="7"/>
      <c r="X284" s="8" t="e">
        <f>Q284-VLOOKUP(E284,'Horario salida'!$C$3:$D$41,2,FALSE)</f>
        <v>#N/A</v>
      </c>
      <c r="Y284" s="8" t="e">
        <f>S284-VLOOKUP(E284,'Horario salida'!$C$3:$E$41,3,FALSE)</f>
        <v>#N/A</v>
      </c>
      <c r="Z284" s="8" t="e">
        <f>T284-VLOOKUP(E284,'Horario salida'!$C$3:$F$41,4,FALSE)</f>
        <v>#N/A</v>
      </c>
      <c r="AB284" s="8" t="e">
        <f t="shared" si="43"/>
        <v>#N/A</v>
      </c>
      <c r="AC284" s="8" t="e">
        <f t="shared" si="44"/>
        <v>#N/A</v>
      </c>
      <c r="AD284" s="8" t="e">
        <f t="shared" si="45"/>
        <v>#N/A</v>
      </c>
      <c r="AF284" s="27"/>
      <c r="AG284" s="30"/>
      <c r="AH284" s="27"/>
      <c r="AI284" s="27"/>
      <c r="AJ284" s="27"/>
      <c r="AK284" s="28"/>
    </row>
    <row r="285" spans="2:37" ht="18" x14ac:dyDescent="0.35">
      <c r="B285" s="196"/>
      <c r="C285" s="37" t="e">
        <f>VLOOKUP(B285,'1 - Dorsales clubs'!B:C,2,FALSE)</f>
        <v>#N/A</v>
      </c>
      <c r="D285" s="37" t="e">
        <f>VLOOKUP(C285,'1 - Dorsales clubs'!C:D,2,FALSE)</f>
        <v>#N/A</v>
      </c>
      <c r="E285" s="37" t="e">
        <f>VLOOKUP(B285,'1 - Dorsales clubs'!B:F,4,FALSE)</f>
        <v>#N/A</v>
      </c>
      <c r="F285" s="24" t="e">
        <f>VLOOKUP(B285,TºCrono!B:C,2,FALSE)</f>
        <v>#N/A</v>
      </c>
      <c r="G285" s="25"/>
      <c r="H285" s="26" t="e">
        <f t="shared" si="38"/>
        <v>#N/A</v>
      </c>
      <c r="I285" s="27"/>
      <c r="J285" s="27" t="e">
        <f t="shared" si="39"/>
        <v>#N/A</v>
      </c>
      <c r="K285" s="27"/>
      <c r="L285" s="27"/>
      <c r="M285" s="1" t="e">
        <f t="shared" si="40"/>
        <v>#N/A</v>
      </c>
      <c r="N285" s="1" t="e">
        <f t="shared" si="41"/>
        <v>#N/A</v>
      </c>
      <c r="O285" s="7" t="e">
        <f t="shared" si="42"/>
        <v>#N/A</v>
      </c>
      <c r="P285" s="7"/>
      <c r="Q285" s="7" t="e">
        <f>IF(N285&lt;VLOOKUP(E285,'Horario salida'!$C$3:$E$41,3,FALSE),M285-1,M285)</f>
        <v>#N/A</v>
      </c>
      <c r="R285" s="7" t="e">
        <f>IF(N285&lt;VLOOKUP(E285,'Horario salida'!$C$3:$E$41,3,FALSE),N285+60,N285)</f>
        <v>#N/A</v>
      </c>
      <c r="S285" s="7" t="e">
        <f>IF(O285&lt;VLOOKUP(E285,'Horario salida'!$C$3:$F$41,4,FALSE),R285-1,R285)</f>
        <v>#N/A</v>
      </c>
      <c r="T285" s="7" t="e">
        <f>IF(O285&lt;VLOOKUP(E285,'Horario salida'!$C$3:$F$41,4,FALSE),O285+100,O285)</f>
        <v>#N/A</v>
      </c>
      <c r="U285" s="7"/>
      <c r="V285" s="7"/>
      <c r="W285" s="7"/>
      <c r="X285" s="8" t="e">
        <f>Q285-VLOOKUP(E285,'Horario salida'!$C$3:$D$41,2,FALSE)</f>
        <v>#N/A</v>
      </c>
      <c r="Y285" s="8" t="e">
        <f>S285-VLOOKUP(E285,'Horario salida'!$C$3:$E$41,3,FALSE)</f>
        <v>#N/A</v>
      </c>
      <c r="Z285" s="8" t="e">
        <f>T285-VLOOKUP(E285,'Horario salida'!$C$3:$F$41,4,FALSE)</f>
        <v>#N/A</v>
      </c>
      <c r="AB285" s="8" t="e">
        <f t="shared" si="43"/>
        <v>#N/A</v>
      </c>
      <c r="AC285" s="8" t="e">
        <f t="shared" si="44"/>
        <v>#N/A</v>
      </c>
      <c r="AD285" s="8" t="e">
        <f t="shared" si="45"/>
        <v>#N/A</v>
      </c>
      <c r="AF285" s="27"/>
      <c r="AG285" s="30"/>
      <c r="AH285" s="27"/>
      <c r="AI285" s="27"/>
      <c r="AJ285" s="27"/>
      <c r="AK285" s="28"/>
    </row>
    <row r="286" spans="2:37" ht="18" x14ac:dyDescent="0.35">
      <c r="B286" s="196"/>
      <c r="C286" s="37" t="e">
        <f>VLOOKUP(B286,'1 - Dorsales clubs'!B:C,2,FALSE)</f>
        <v>#N/A</v>
      </c>
      <c r="D286" s="37" t="e">
        <f>VLOOKUP(C286,'1 - Dorsales clubs'!C:D,2,FALSE)</f>
        <v>#N/A</v>
      </c>
      <c r="E286" s="37" t="e">
        <f>VLOOKUP(B286,'1 - Dorsales clubs'!B:F,4,FALSE)</f>
        <v>#N/A</v>
      </c>
      <c r="F286" s="24" t="e">
        <f>VLOOKUP(B286,TºCrono!B:C,2,FALSE)</f>
        <v>#N/A</v>
      </c>
      <c r="G286" s="25"/>
      <c r="H286" s="26" t="e">
        <f t="shared" si="38"/>
        <v>#N/A</v>
      </c>
      <c r="I286" s="27"/>
      <c r="J286" s="27" t="e">
        <f t="shared" si="39"/>
        <v>#N/A</v>
      </c>
      <c r="K286" s="27"/>
      <c r="L286" s="27"/>
      <c r="M286" s="1" t="e">
        <f t="shared" si="40"/>
        <v>#N/A</v>
      </c>
      <c r="N286" s="1" t="e">
        <f t="shared" si="41"/>
        <v>#N/A</v>
      </c>
      <c r="O286" s="7" t="e">
        <f t="shared" si="42"/>
        <v>#N/A</v>
      </c>
      <c r="P286" s="7"/>
      <c r="Q286" s="7" t="e">
        <f>IF(N286&lt;VLOOKUP(E286,'Horario salida'!$C$3:$E$41,3,FALSE),M286-1,M286)</f>
        <v>#N/A</v>
      </c>
      <c r="R286" s="7" t="e">
        <f>IF(N286&lt;VLOOKUP(E286,'Horario salida'!$C$3:$E$41,3,FALSE),N286+60,N286)</f>
        <v>#N/A</v>
      </c>
      <c r="S286" s="7" t="e">
        <f>IF(O286&lt;VLOOKUP(E286,'Horario salida'!$C$3:$F$41,4,FALSE),R286-1,R286)</f>
        <v>#N/A</v>
      </c>
      <c r="T286" s="7" t="e">
        <f>IF(O286&lt;VLOOKUP(E286,'Horario salida'!$C$3:$F$41,4,FALSE),O286+100,O286)</f>
        <v>#N/A</v>
      </c>
      <c r="U286" s="7"/>
      <c r="V286" s="7"/>
      <c r="W286" s="7"/>
      <c r="X286" s="8" t="e">
        <f>Q286-VLOOKUP(E286,'Horario salida'!$C$3:$D$41,2,FALSE)</f>
        <v>#N/A</v>
      </c>
      <c r="Y286" s="8" t="e">
        <f>S286-VLOOKUP(E286,'Horario salida'!$C$3:$E$41,3,FALSE)</f>
        <v>#N/A</v>
      </c>
      <c r="Z286" s="8" t="e">
        <f>T286-VLOOKUP(E286,'Horario salida'!$C$3:$F$41,4,FALSE)</f>
        <v>#N/A</v>
      </c>
      <c r="AB286" s="8" t="e">
        <f t="shared" si="43"/>
        <v>#N/A</v>
      </c>
      <c r="AC286" s="8" t="e">
        <f t="shared" si="44"/>
        <v>#N/A</v>
      </c>
      <c r="AD286" s="8" t="e">
        <f t="shared" si="45"/>
        <v>#N/A</v>
      </c>
      <c r="AF286" s="27"/>
      <c r="AG286" s="30"/>
      <c r="AH286" s="27"/>
      <c r="AI286" s="27"/>
      <c r="AJ286" s="27"/>
      <c r="AK286" s="28"/>
    </row>
    <row r="287" spans="2:37" ht="18" x14ac:dyDescent="0.35">
      <c r="B287" s="196"/>
      <c r="C287" s="37" t="e">
        <f>VLOOKUP(B287,'1 - Dorsales clubs'!B:C,2,FALSE)</f>
        <v>#N/A</v>
      </c>
      <c r="D287" s="37" t="e">
        <f>VLOOKUP(C287,'1 - Dorsales clubs'!C:D,2,FALSE)</f>
        <v>#N/A</v>
      </c>
      <c r="E287" s="37" t="e">
        <f>VLOOKUP(B287,'1 - Dorsales clubs'!B:F,4,FALSE)</f>
        <v>#N/A</v>
      </c>
      <c r="F287" s="24" t="e">
        <f>VLOOKUP(B287,TºCrono!B:C,2,FALSE)</f>
        <v>#N/A</v>
      </c>
      <c r="G287" s="25"/>
      <c r="H287" s="26" t="e">
        <f t="shared" si="38"/>
        <v>#N/A</v>
      </c>
      <c r="I287" s="27"/>
      <c r="J287" s="27" t="e">
        <f t="shared" si="39"/>
        <v>#N/A</v>
      </c>
      <c r="K287" s="27"/>
      <c r="L287" s="27"/>
      <c r="M287" s="1" t="e">
        <f t="shared" si="40"/>
        <v>#N/A</v>
      </c>
      <c r="N287" s="1" t="e">
        <f t="shared" si="41"/>
        <v>#N/A</v>
      </c>
      <c r="O287" s="7" t="e">
        <f t="shared" si="42"/>
        <v>#N/A</v>
      </c>
      <c r="P287" s="7"/>
      <c r="Q287" s="7" t="e">
        <f>IF(N287&lt;VLOOKUP(E287,'Horario salida'!$C$3:$E$41,3,FALSE),M287-1,M287)</f>
        <v>#N/A</v>
      </c>
      <c r="R287" s="7" t="e">
        <f>IF(N287&lt;VLOOKUP(E287,'Horario salida'!$C$3:$E$41,3,FALSE),N287+60,N287)</f>
        <v>#N/A</v>
      </c>
      <c r="S287" s="7" t="e">
        <f>IF(O287&lt;VLOOKUP(E287,'Horario salida'!$C$3:$F$41,4,FALSE),R287-1,R287)</f>
        <v>#N/A</v>
      </c>
      <c r="T287" s="7" t="e">
        <f>IF(O287&lt;VLOOKUP(E287,'Horario salida'!$C$3:$F$41,4,FALSE),O287+100,O287)</f>
        <v>#N/A</v>
      </c>
      <c r="U287" s="7"/>
      <c r="V287" s="7"/>
      <c r="W287" s="7"/>
      <c r="X287" s="8" t="e">
        <f>Q287-VLOOKUP(E287,'Horario salida'!$C$3:$D$41,2,FALSE)</f>
        <v>#N/A</v>
      </c>
      <c r="Y287" s="8" t="e">
        <f>S287-VLOOKUP(E287,'Horario salida'!$C$3:$E$41,3,FALSE)</f>
        <v>#N/A</v>
      </c>
      <c r="Z287" s="8" t="e">
        <f>T287-VLOOKUP(E287,'Horario salida'!$C$3:$F$41,4,FALSE)</f>
        <v>#N/A</v>
      </c>
      <c r="AB287" s="8" t="e">
        <f t="shared" si="43"/>
        <v>#N/A</v>
      </c>
      <c r="AC287" s="8" t="e">
        <f t="shared" si="44"/>
        <v>#N/A</v>
      </c>
      <c r="AD287" s="8" t="e">
        <f t="shared" si="45"/>
        <v>#N/A</v>
      </c>
      <c r="AF287" s="27"/>
      <c r="AG287" s="30"/>
      <c r="AH287" s="27"/>
      <c r="AI287" s="27"/>
      <c r="AJ287" s="27"/>
      <c r="AK287" s="28"/>
    </row>
    <row r="288" spans="2:37" ht="18" x14ac:dyDescent="0.35">
      <c r="B288" s="196"/>
      <c r="C288" s="37" t="e">
        <f>VLOOKUP(B288,'1 - Dorsales clubs'!B:C,2,FALSE)</f>
        <v>#N/A</v>
      </c>
      <c r="D288" s="37" t="e">
        <f>VLOOKUP(C288,'1 - Dorsales clubs'!C:D,2,FALSE)</f>
        <v>#N/A</v>
      </c>
      <c r="E288" s="37" t="e">
        <f>VLOOKUP(B288,'1 - Dorsales clubs'!B:F,4,FALSE)</f>
        <v>#N/A</v>
      </c>
      <c r="F288" s="24" t="e">
        <f>VLOOKUP(B288,TºCrono!B:C,2,FALSE)</f>
        <v>#N/A</v>
      </c>
      <c r="G288" s="25"/>
      <c r="H288" s="26" t="e">
        <f t="shared" si="38"/>
        <v>#N/A</v>
      </c>
      <c r="I288" s="27"/>
      <c r="J288" s="27" t="e">
        <f t="shared" si="39"/>
        <v>#N/A</v>
      </c>
      <c r="K288" s="27"/>
      <c r="L288" s="27"/>
      <c r="M288" s="1" t="e">
        <f t="shared" si="40"/>
        <v>#N/A</v>
      </c>
      <c r="N288" s="1" t="e">
        <f t="shared" si="41"/>
        <v>#N/A</v>
      </c>
      <c r="O288" s="7" t="e">
        <f t="shared" si="42"/>
        <v>#N/A</v>
      </c>
      <c r="P288" s="7"/>
      <c r="Q288" s="7" t="e">
        <f>IF(N288&lt;VLOOKUP(E288,'Horario salida'!$C$3:$E$41,3,FALSE),M288-1,M288)</f>
        <v>#N/A</v>
      </c>
      <c r="R288" s="7" t="e">
        <f>IF(N288&lt;VLOOKUP(E288,'Horario salida'!$C$3:$E$41,3,FALSE),N288+60,N288)</f>
        <v>#N/A</v>
      </c>
      <c r="S288" s="7" t="e">
        <f>IF(O288&lt;VLOOKUP(E288,'Horario salida'!$C$3:$F$41,4,FALSE),R288-1,R288)</f>
        <v>#N/A</v>
      </c>
      <c r="T288" s="7" t="e">
        <f>IF(O288&lt;VLOOKUP(E288,'Horario salida'!$C$3:$F$41,4,FALSE),O288+100,O288)</f>
        <v>#N/A</v>
      </c>
      <c r="U288" s="7"/>
      <c r="V288" s="7"/>
      <c r="W288" s="7"/>
      <c r="X288" s="8" t="e">
        <f>Q288-VLOOKUP(E288,'Horario salida'!$C$3:$D$41,2,FALSE)</f>
        <v>#N/A</v>
      </c>
      <c r="Y288" s="8" t="e">
        <f>S288-VLOOKUP(E288,'Horario salida'!$C$3:$E$41,3,FALSE)</f>
        <v>#N/A</v>
      </c>
      <c r="Z288" s="8" t="e">
        <f>T288-VLOOKUP(E288,'Horario salida'!$C$3:$F$41,4,FALSE)</f>
        <v>#N/A</v>
      </c>
      <c r="AB288" s="8" t="e">
        <f t="shared" si="43"/>
        <v>#N/A</v>
      </c>
      <c r="AC288" s="8" t="e">
        <f t="shared" si="44"/>
        <v>#N/A</v>
      </c>
      <c r="AD288" s="8" t="e">
        <f t="shared" si="45"/>
        <v>#N/A</v>
      </c>
      <c r="AF288" s="27"/>
      <c r="AG288" s="30"/>
      <c r="AH288" s="27"/>
      <c r="AI288" s="27"/>
      <c r="AJ288" s="27"/>
      <c r="AK288" s="28"/>
    </row>
    <row r="289" spans="2:37" ht="18" x14ac:dyDescent="0.35">
      <c r="B289" s="196"/>
      <c r="C289" s="37" t="e">
        <f>VLOOKUP(B289,'1 - Dorsales clubs'!B:C,2,FALSE)</f>
        <v>#N/A</v>
      </c>
      <c r="D289" s="37" t="e">
        <f>VLOOKUP(C289,'1 - Dorsales clubs'!C:D,2,FALSE)</f>
        <v>#N/A</v>
      </c>
      <c r="E289" s="37" t="e">
        <f>VLOOKUP(B289,'1 - Dorsales clubs'!B:F,4,FALSE)</f>
        <v>#N/A</v>
      </c>
      <c r="F289" s="24" t="e">
        <f>VLOOKUP(B289,TºCrono!B:C,2,FALSE)</f>
        <v>#N/A</v>
      </c>
      <c r="G289" s="25"/>
      <c r="H289" s="26" t="e">
        <f t="shared" si="38"/>
        <v>#N/A</v>
      </c>
      <c r="I289" s="27"/>
      <c r="J289" s="27" t="e">
        <f t="shared" si="39"/>
        <v>#N/A</v>
      </c>
      <c r="K289" s="27"/>
      <c r="L289" s="27"/>
      <c r="M289" s="1" t="e">
        <f t="shared" si="40"/>
        <v>#N/A</v>
      </c>
      <c r="N289" s="1" t="e">
        <f t="shared" si="41"/>
        <v>#N/A</v>
      </c>
      <c r="O289" s="7" t="e">
        <f t="shared" si="42"/>
        <v>#N/A</v>
      </c>
      <c r="P289" s="7"/>
      <c r="Q289" s="7" t="e">
        <f>IF(N289&lt;VLOOKUP(E289,'Horario salida'!$C$3:$E$41,3,FALSE),M289-1,M289)</f>
        <v>#N/A</v>
      </c>
      <c r="R289" s="7" t="e">
        <f>IF(N289&lt;VLOOKUP(E289,'Horario salida'!$C$3:$E$41,3,FALSE),N289+60,N289)</f>
        <v>#N/A</v>
      </c>
      <c r="S289" s="7" t="e">
        <f>IF(O289&lt;VLOOKUP(E289,'Horario salida'!$C$3:$F$41,4,FALSE),R289-1,R289)</f>
        <v>#N/A</v>
      </c>
      <c r="T289" s="7" t="e">
        <f>IF(O289&lt;VLOOKUP(E289,'Horario salida'!$C$3:$F$41,4,FALSE),O289+100,O289)</f>
        <v>#N/A</v>
      </c>
      <c r="U289" s="7"/>
      <c r="V289" s="7"/>
      <c r="W289" s="7"/>
      <c r="X289" s="8" t="e">
        <f>Q289-VLOOKUP(E289,'Horario salida'!$C$3:$D$41,2,FALSE)</f>
        <v>#N/A</v>
      </c>
      <c r="Y289" s="8" t="e">
        <f>S289-VLOOKUP(E289,'Horario salida'!$C$3:$E$41,3,FALSE)</f>
        <v>#N/A</v>
      </c>
      <c r="Z289" s="8" t="e">
        <f>T289-VLOOKUP(E289,'Horario salida'!$C$3:$F$41,4,FALSE)</f>
        <v>#N/A</v>
      </c>
      <c r="AB289" s="8" t="e">
        <f t="shared" si="43"/>
        <v>#N/A</v>
      </c>
      <c r="AC289" s="8" t="e">
        <f t="shared" si="44"/>
        <v>#N/A</v>
      </c>
      <c r="AD289" s="8" t="e">
        <f t="shared" si="45"/>
        <v>#N/A</v>
      </c>
      <c r="AF289" s="27"/>
      <c r="AG289" s="30"/>
      <c r="AH289" s="27"/>
      <c r="AI289" s="27"/>
      <c r="AJ289" s="27"/>
      <c r="AK289" s="28"/>
    </row>
    <row r="290" spans="2:37" ht="18" x14ac:dyDescent="0.35">
      <c r="B290" s="196"/>
      <c r="C290" s="37" t="e">
        <f>VLOOKUP(B290,'1 - Dorsales clubs'!B:C,2,FALSE)</f>
        <v>#N/A</v>
      </c>
      <c r="D290" s="37" t="e">
        <f>VLOOKUP(C290,'1 - Dorsales clubs'!C:D,2,FALSE)</f>
        <v>#N/A</v>
      </c>
      <c r="E290" s="37" t="e">
        <f>VLOOKUP(B290,'1 - Dorsales clubs'!B:F,4,FALSE)</f>
        <v>#N/A</v>
      </c>
      <c r="F290" s="24" t="e">
        <f>VLOOKUP(B290,TºCrono!B:C,2,FALSE)</f>
        <v>#N/A</v>
      </c>
      <c r="G290" s="25"/>
      <c r="H290" s="26" t="e">
        <f t="shared" si="38"/>
        <v>#N/A</v>
      </c>
      <c r="I290" s="27"/>
      <c r="J290" s="27" t="e">
        <f t="shared" si="39"/>
        <v>#N/A</v>
      </c>
      <c r="K290" s="27"/>
      <c r="L290" s="27"/>
      <c r="M290" s="1" t="e">
        <f t="shared" si="40"/>
        <v>#N/A</v>
      </c>
      <c r="N290" s="1" t="e">
        <f t="shared" si="41"/>
        <v>#N/A</v>
      </c>
      <c r="O290" s="7" t="e">
        <f t="shared" si="42"/>
        <v>#N/A</v>
      </c>
      <c r="P290" s="7"/>
      <c r="Q290" s="7" t="e">
        <f>IF(N290&lt;VLOOKUP(E290,'Horario salida'!$C$3:$E$41,3,FALSE),M290-1,M290)</f>
        <v>#N/A</v>
      </c>
      <c r="R290" s="7" t="e">
        <f>IF(N290&lt;VLOOKUP(E290,'Horario salida'!$C$3:$E$41,3,FALSE),N290+60,N290)</f>
        <v>#N/A</v>
      </c>
      <c r="S290" s="7" t="e">
        <f>IF(O290&lt;VLOOKUP(E290,'Horario salida'!$C$3:$F$41,4,FALSE),R290-1,R290)</f>
        <v>#N/A</v>
      </c>
      <c r="T290" s="7" t="e">
        <f>IF(O290&lt;VLOOKUP(E290,'Horario salida'!$C$3:$F$41,4,FALSE),O290+100,O290)</f>
        <v>#N/A</v>
      </c>
      <c r="U290" s="7"/>
      <c r="V290" s="7"/>
      <c r="W290" s="7"/>
      <c r="X290" s="8" t="e">
        <f>Q290-VLOOKUP(E290,'Horario salida'!$C$3:$D$41,2,FALSE)</f>
        <v>#N/A</v>
      </c>
      <c r="Y290" s="8" t="e">
        <f>S290-VLOOKUP(E290,'Horario salida'!$C$3:$E$41,3,FALSE)</f>
        <v>#N/A</v>
      </c>
      <c r="Z290" s="8" t="e">
        <f>T290-VLOOKUP(E290,'Horario salida'!$C$3:$F$41,4,FALSE)</f>
        <v>#N/A</v>
      </c>
      <c r="AB290" s="8" t="e">
        <f t="shared" si="43"/>
        <v>#N/A</v>
      </c>
      <c r="AC290" s="8" t="e">
        <f t="shared" si="44"/>
        <v>#N/A</v>
      </c>
      <c r="AD290" s="8" t="e">
        <f t="shared" si="45"/>
        <v>#N/A</v>
      </c>
      <c r="AF290" s="27"/>
      <c r="AG290" s="30"/>
      <c r="AH290" s="27"/>
      <c r="AI290" s="27"/>
      <c r="AJ290" s="27"/>
      <c r="AK290" s="28"/>
    </row>
    <row r="291" spans="2:37" ht="18" x14ac:dyDescent="0.35">
      <c r="B291" s="196"/>
      <c r="C291" s="37" t="e">
        <f>VLOOKUP(B291,'1 - Dorsales clubs'!B:C,2,FALSE)</f>
        <v>#N/A</v>
      </c>
      <c r="D291" s="37" t="e">
        <f>VLOOKUP(C291,'1 - Dorsales clubs'!C:D,2,FALSE)</f>
        <v>#N/A</v>
      </c>
      <c r="E291" s="37" t="e">
        <f>VLOOKUP(B291,'1 - Dorsales clubs'!B:F,4,FALSE)</f>
        <v>#N/A</v>
      </c>
      <c r="F291" s="24" t="e">
        <f>VLOOKUP(B291,TºCrono!B:C,2,FALSE)</f>
        <v>#N/A</v>
      </c>
      <c r="G291" s="25"/>
      <c r="H291" s="26" t="e">
        <f t="shared" si="38"/>
        <v>#N/A</v>
      </c>
      <c r="I291" s="27"/>
      <c r="J291" s="27" t="e">
        <f t="shared" si="39"/>
        <v>#N/A</v>
      </c>
      <c r="K291" s="27"/>
      <c r="L291" s="27"/>
      <c r="M291" s="1" t="e">
        <f t="shared" si="40"/>
        <v>#N/A</v>
      </c>
      <c r="N291" s="1" t="e">
        <f t="shared" si="41"/>
        <v>#N/A</v>
      </c>
      <c r="O291" s="7" t="e">
        <f t="shared" si="42"/>
        <v>#N/A</v>
      </c>
      <c r="P291" s="7"/>
      <c r="Q291" s="7" t="e">
        <f>IF(N291&lt;VLOOKUP(E291,'Horario salida'!$C$3:$E$41,3,FALSE),M291-1,M291)</f>
        <v>#N/A</v>
      </c>
      <c r="R291" s="7" t="e">
        <f>IF(N291&lt;VLOOKUP(E291,'Horario salida'!$C$3:$E$41,3,FALSE),N291+60,N291)</f>
        <v>#N/A</v>
      </c>
      <c r="S291" s="7" t="e">
        <f>IF(O291&lt;VLOOKUP(E291,'Horario salida'!$C$3:$F$41,4,FALSE),R291-1,R291)</f>
        <v>#N/A</v>
      </c>
      <c r="T291" s="7" t="e">
        <f>IF(O291&lt;VLOOKUP(E291,'Horario salida'!$C$3:$F$41,4,FALSE),O291+100,O291)</f>
        <v>#N/A</v>
      </c>
      <c r="U291" s="7"/>
      <c r="V291" s="7"/>
      <c r="W291" s="7"/>
      <c r="X291" s="8" t="e">
        <f>Q291-VLOOKUP(E291,'Horario salida'!$C$3:$D$41,2,FALSE)</f>
        <v>#N/A</v>
      </c>
      <c r="Y291" s="8" t="e">
        <f>S291-VLOOKUP(E291,'Horario salida'!$C$3:$E$41,3,FALSE)</f>
        <v>#N/A</v>
      </c>
      <c r="Z291" s="8" t="e">
        <f>T291-VLOOKUP(E291,'Horario salida'!$C$3:$F$41,4,FALSE)</f>
        <v>#N/A</v>
      </c>
      <c r="AB291" s="8" t="e">
        <f t="shared" si="43"/>
        <v>#N/A</v>
      </c>
      <c r="AC291" s="8" t="e">
        <f t="shared" si="44"/>
        <v>#N/A</v>
      </c>
      <c r="AD291" s="8" t="e">
        <f t="shared" si="45"/>
        <v>#N/A</v>
      </c>
      <c r="AF291" s="27"/>
      <c r="AG291" s="30"/>
      <c r="AH291" s="27"/>
      <c r="AI291" s="27"/>
      <c r="AJ291" s="27"/>
      <c r="AK291" s="28"/>
    </row>
    <row r="292" spans="2:37" ht="18" x14ac:dyDescent="0.35">
      <c r="B292" s="196"/>
      <c r="C292" s="37" t="e">
        <f>VLOOKUP(B292,'1 - Dorsales clubs'!B:C,2,FALSE)</f>
        <v>#N/A</v>
      </c>
      <c r="D292" s="37" t="e">
        <f>VLOOKUP(C292,'1 - Dorsales clubs'!C:D,2,FALSE)</f>
        <v>#N/A</v>
      </c>
      <c r="E292" s="37" t="e">
        <f>VLOOKUP(B292,'1 - Dorsales clubs'!B:F,4,FALSE)</f>
        <v>#N/A</v>
      </c>
      <c r="F292" s="24" t="e">
        <f>VLOOKUP(B292,TºCrono!B:C,2,FALSE)</f>
        <v>#N/A</v>
      </c>
      <c r="G292" s="25"/>
      <c r="H292" s="26" t="e">
        <f t="shared" si="38"/>
        <v>#N/A</v>
      </c>
      <c r="I292" s="27"/>
      <c r="J292" s="27" t="e">
        <f t="shared" si="39"/>
        <v>#N/A</v>
      </c>
      <c r="K292" s="27"/>
      <c r="L292" s="27"/>
      <c r="M292" s="1" t="e">
        <f t="shared" si="40"/>
        <v>#N/A</v>
      </c>
      <c r="N292" s="1" t="e">
        <f t="shared" si="41"/>
        <v>#N/A</v>
      </c>
      <c r="O292" s="7" t="e">
        <f t="shared" si="42"/>
        <v>#N/A</v>
      </c>
      <c r="P292" s="7"/>
      <c r="Q292" s="7" t="e">
        <f>IF(N292&lt;VLOOKUP(E292,'Horario salida'!$C$3:$E$41,3,FALSE),M292-1,M292)</f>
        <v>#N/A</v>
      </c>
      <c r="R292" s="7" t="e">
        <f>IF(N292&lt;VLOOKUP(E292,'Horario salida'!$C$3:$E$41,3,FALSE),N292+60,N292)</f>
        <v>#N/A</v>
      </c>
      <c r="S292" s="7" t="e">
        <f>IF(O292&lt;VLOOKUP(E292,'Horario salida'!$C$3:$F$41,4,FALSE),R292-1,R292)</f>
        <v>#N/A</v>
      </c>
      <c r="T292" s="7" t="e">
        <f>IF(O292&lt;VLOOKUP(E292,'Horario salida'!$C$3:$F$41,4,FALSE),O292+100,O292)</f>
        <v>#N/A</v>
      </c>
      <c r="U292" s="7"/>
      <c r="V292" s="7"/>
      <c r="W292" s="7"/>
      <c r="X292" s="8" t="e">
        <f>Q292-VLOOKUP(E292,'Horario salida'!$C$3:$D$41,2,FALSE)</f>
        <v>#N/A</v>
      </c>
      <c r="Y292" s="8" t="e">
        <f>S292-VLOOKUP(E292,'Horario salida'!$C$3:$E$41,3,FALSE)</f>
        <v>#N/A</v>
      </c>
      <c r="Z292" s="8" t="e">
        <f>T292-VLOOKUP(E292,'Horario salida'!$C$3:$F$41,4,FALSE)</f>
        <v>#N/A</v>
      </c>
      <c r="AB292" s="8" t="e">
        <f t="shared" si="43"/>
        <v>#N/A</v>
      </c>
      <c r="AC292" s="8" t="e">
        <f t="shared" si="44"/>
        <v>#N/A</v>
      </c>
      <c r="AD292" s="8" t="e">
        <f t="shared" si="45"/>
        <v>#N/A</v>
      </c>
      <c r="AF292" s="27"/>
      <c r="AG292" s="30"/>
      <c r="AH292" s="27"/>
      <c r="AI292" s="27"/>
      <c r="AJ292" s="27"/>
      <c r="AK292" s="28"/>
    </row>
    <row r="293" spans="2:37" ht="18" x14ac:dyDescent="0.35">
      <c r="B293" s="196"/>
      <c r="C293" s="37" t="e">
        <f>VLOOKUP(B293,'1 - Dorsales clubs'!B:C,2,FALSE)</f>
        <v>#N/A</v>
      </c>
      <c r="D293" s="37" t="e">
        <f>VLOOKUP(C293,'1 - Dorsales clubs'!C:D,2,FALSE)</f>
        <v>#N/A</v>
      </c>
      <c r="E293" s="37" t="e">
        <f>VLOOKUP(B293,'1 - Dorsales clubs'!B:F,4,FALSE)</f>
        <v>#N/A</v>
      </c>
      <c r="F293" s="24" t="e">
        <f>VLOOKUP(B293,TºCrono!B:C,2,FALSE)</f>
        <v>#N/A</v>
      </c>
      <c r="G293" s="25"/>
      <c r="H293" s="26" t="e">
        <f t="shared" si="38"/>
        <v>#N/A</v>
      </c>
      <c r="I293" s="27"/>
      <c r="J293" s="27" t="e">
        <f t="shared" si="39"/>
        <v>#N/A</v>
      </c>
      <c r="K293" s="27"/>
      <c r="L293" s="27"/>
      <c r="M293" s="1" t="e">
        <f t="shared" si="40"/>
        <v>#N/A</v>
      </c>
      <c r="N293" s="1" t="e">
        <f t="shared" si="41"/>
        <v>#N/A</v>
      </c>
      <c r="O293" s="7" t="e">
        <f t="shared" si="42"/>
        <v>#N/A</v>
      </c>
      <c r="P293" s="7"/>
      <c r="Q293" s="7" t="e">
        <f>IF(N293&lt;VLOOKUP(E293,'Horario salida'!$C$3:$E$41,3,FALSE),M293-1,M293)</f>
        <v>#N/A</v>
      </c>
      <c r="R293" s="7" t="e">
        <f>IF(N293&lt;VLOOKUP(E293,'Horario salida'!$C$3:$E$41,3,FALSE),N293+60,N293)</f>
        <v>#N/A</v>
      </c>
      <c r="S293" s="7" t="e">
        <f>IF(O293&lt;VLOOKUP(E293,'Horario salida'!$C$3:$F$41,4,FALSE),R293-1,R293)</f>
        <v>#N/A</v>
      </c>
      <c r="T293" s="7" t="e">
        <f>IF(O293&lt;VLOOKUP(E293,'Horario salida'!$C$3:$F$41,4,FALSE),O293+100,O293)</f>
        <v>#N/A</v>
      </c>
      <c r="U293" s="7"/>
      <c r="V293" s="7"/>
      <c r="W293" s="7"/>
      <c r="X293" s="8" t="e">
        <f>Q293-VLOOKUP(E293,'Horario salida'!$C$3:$D$41,2,FALSE)</f>
        <v>#N/A</v>
      </c>
      <c r="Y293" s="8" t="e">
        <f>S293-VLOOKUP(E293,'Horario salida'!$C$3:$E$41,3,FALSE)</f>
        <v>#N/A</v>
      </c>
      <c r="Z293" s="8" t="e">
        <f>T293-VLOOKUP(E293,'Horario salida'!$C$3:$F$41,4,FALSE)</f>
        <v>#N/A</v>
      </c>
      <c r="AB293" s="8" t="e">
        <f t="shared" si="43"/>
        <v>#N/A</v>
      </c>
      <c r="AC293" s="8" t="e">
        <f t="shared" si="44"/>
        <v>#N/A</v>
      </c>
      <c r="AD293" s="8" t="e">
        <f t="shared" si="45"/>
        <v>#N/A</v>
      </c>
      <c r="AF293" s="27"/>
      <c r="AG293" s="30"/>
      <c r="AH293" s="27"/>
      <c r="AI293" s="27"/>
      <c r="AJ293" s="27"/>
      <c r="AK293" s="28"/>
    </row>
    <row r="294" spans="2:37" ht="18" x14ac:dyDescent="0.35">
      <c r="B294" s="196"/>
      <c r="C294" s="37" t="e">
        <f>VLOOKUP(B294,'1 - Dorsales clubs'!B:C,2,FALSE)</f>
        <v>#N/A</v>
      </c>
      <c r="D294" s="37" t="e">
        <f>VLOOKUP(C294,'1 - Dorsales clubs'!C:D,2,FALSE)</f>
        <v>#N/A</v>
      </c>
      <c r="E294" s="37" t="e">
        <f>VLOOKUP(B294,'1 - Dorsales clubs'!B:F,4,FALSE)</f>
        <v>#N/A</v>
      </c>
      <c r="F294" s="24" t="e">
        <f>VLOOKUP(B294,TºCrono!B:C,2,FALSE)</f>
        <v>#N/A</v>
      </c>
      <c r="G294" s="25"/>
      <c r="H294" s="26" t="e">
        <f t="shared" si="38"/>
        <v>#N/A</v>
      </c>
      <c r="I294" s="27"/>
      <c r="J294" s="27" t="e">
        <f t="shared" si="39"/>
        <v>#N/A</v>
      </c>
      <c r="K294" s="27"/>
      <c r="L294" s="27"/>
      <c r="M294" s="1" t="e">
        <f t="shared" si="40"/>
        <v>#N/A</v>
      </c>
      <c r="N294" s="1" t="e">
        <f t="shared" si="41"/>
        <v>#N/A</v>
      </c>
      <c r="O294" s="7" t="e">
        <f t="shared" si="42"/>
        <v>#N/A</v>
      </c>
      <c r="P294" s="7"/>
      <c r="Q294" s="7" t="e">
        <f>IF(N294&lt;VLOOKUP(E294,'Horario salida'!$C$3:$E$41,3,FALSE),M294-1,M294)</f>
        <v>#N/A</v>
      </c>
      <c r="R294" s="7" t="e">
        <f>IF(N294&lt;VLOOKUP(E294,'Horario salida'!$C$3:$E$41,3,FALSE),N294+60,N294)</f>
        <v>#N/A</v>
      </c>
      <c r="S294" s="7" t="e">
        <f>IF(O294&lt;VLOOKUP(E294,'Horario salida'!$C$3:$F$41,4,FALSE),R294-1,R294)</f>
        <v>#N/A</v>
      </c>
      <c r="T294" s="7" t="e">
        <f>IF(O294&lt;VLOOKUP(E294,'Horario salida'!$C$3:$F$41,4,FALSE),O294+100,O294)</f>
        <v>#N/A</v>
      </c>
      <c r="U294" s="7"/>
      <c r="V294" s="7"/>
      <c r="W294" s="7"/>
      <c r="X294" s="8" t="e">
        <f>Q294-VLOOKUP(E294,'Horario salida'!$C$3:$D$41,2,FALSE)</f>
        <v>#N/A</v>
      </c>
      <c r="Y294" s="8" t="e">
        <f>S294-VLOOKUP(E294,'Horario salida'!$C$3:$E$41,3,FALSE)</f>
        <v>#N/A</v>
      </c>
      <c r="Z294" s="8" t="e">
        <f>T294-VLOOKUP(E294,'Horario salida'!$C$3:$F$41,4,FALSE)</f>
        <v>#N/A</v>
      </c>
      <c r="AB294" s="8" t="e">
        <f t="shared" si="43"/>
        <v>#N/A</v>
      </c>
      <c r="AC294" s="8" t="e">
        <f t="shared" si="44"/>
        <v>#N/A</v>
      </c>
      <c r="AD294" s="8" t="e">
        <f t="shared" si="45"/>
        <v>#N/A</v>
      </c>
      <c r="AF294" s="27"/>
      <c r="AG294" s="30"/>
      <c r="AH294" s="27"/>
      <c r="AI294" s="27"/>
      <c r="AJ294" s="27"/>
      <c r="AK294" s="28"/>
    </row>
    <row r="295" spans="2:37" ht="18" x14ac:dyDescent="0.35">
      <c r="B295" s="196"/>
      <c r="C295" s="37" t="e">
        <f>VLOOKUP(B295,'1 - Dorsales clubs'!B:C,2,FALSE)</f>
        <v>#N/A</v>
      </c>
      <c r="D295" s="37" t="e">
        <f>VLOOKUP(C295,'1 - Dorsales clubs'!C:D,2,FALSE)</f>
        <v>#N/A</v>
      </c>
      <c r="E295" s="37" t="e">
        <f>VLOOKUP(B295,'1 - Dorsales clubs'!B:F,4,FALSE)</f>
        <v>#N/A</v>
      </c>
      <c r="F295" s="24" t="e">
        <f>VLOOKUP(B295,TºCrono!B:C,2,FALSE)</f>
        <v>#N/A</v>
      </c>
      <c r="G295" s="25"/>
      <c r="H295" s="26" t="e">
        <f t="shared" si="38"/>
        <v>#N/A</v>
      </c>
      <c r="I295" s="27"/>
      <c r="J295" s="27" t="e">
        <f t="shared" si="39"/>
        <v>#N/A</v>
      </c>
      <c r="K295" s="27"/>
      <c r="L295" s="27"/>
      <c r="M295" s="1" t="e">
        <f t="shared" si="40"/>
        <v>#N/A</v>
      </c>
      <c r="N295" s="1" t="e">
        <f t="shared" si="41"/>
        <v>#N/A</v>
      </c>
      <c r="O295" s="7" t="e">
        <f t="shared" si="42"/>
        <v>#N/A</v>
      </c>
      <c r="P295" s="7"/>
      <c r="Q295" s="7" t="e">
        <f>IF(N295&lt;VLOOKUP(E295,'Horario salida'!$C$3:$E$41,3,FALSE),M295-1,M295)</f>
        <v>#N/A</v>
      </c>
      <c r="R295" s="7" t="e">
        <f>IF(N295&lt;VLOOKUP(E295,'Horario salida'!$C$3:$E$41,3,FALSE),N295+60,N295)</f>
        <v>#N/A</v>
      </c>
      <c r="S295" s="7" t="e">
        <f>IF(O295&lt;VLOOKUP(E295,'Horario salida'!$C$3:$F$41,4,FALSE),R295-1,R295)</f>
        <v>#N/A</v>
      </c>
      <c r="T295" s="7" t="e">
        <f>IF(O295&lt;VLOOKUP(E295,'Horario salida'!$C$3:$F$41,4,FALSE),O295+100,O295)</f>
        <v>#N/A</v>
      </c>
      <c r="U295" s="7"/>
      <c r="V295" s="7"/>
      <c r="W295" s="7"/>
      <c r="X295" s="8" t="e">
        <f>Q295-VLOOKUP(E295,'Horario salida'!$C$3:$D$41,2,FALSE)</f>
        <v>#N/A</v>
      </c>
      <c r="Y295" s="8" t="e">
        <f>S295-VLOOKUP(E295,'Horario salida'!$C$3:$E$41,3,FALSE)</f>
        <v>#N/A</v>
      </c>
      <c r="Z295" s="8" t="e">
        <f>T295-VLOOKUP(E295,'Horario salida'!$C$3:$F$41,4,FALSE)</f>
        <v>#N/A</v>
      </c>
      <c r="AB295" s="8" t="e">
        <f t="shared" si="43"/>
        <v>#N/A</v>
      </c>
      <c r="AC295" s="8" t="e">
        <f t="shared" si="44"/>
        <v>#N/A</v>
      </c>
      <c r="AD295" s="8" t="e">
        <f t="shared" si="45"/>
        <v>#N/A</v>
      </c>
      <c r="AF295" s="27"/>
      <c r="AG295" s="30"/>
      <c r="AH295" s="27"/>
      <c r="AI295" s="27"/>
      <c r="AJ295" s="27"/>
      <c r="AK295" s="28"/>
    </row>
    <row r="296" spans="2:37" ht="18" x14ac:dyDescent="0.35">
      <c r="B296" s="196"/>
      <c r="C296" s="37" t="e">
        <f>VLOOKUP(B296,'1 - Dorsales clubs'!B:C,2,FALSE)</f>
        <v>#N/A</v>
      </c>
      <c r="D296" s="37" t="e">
        <f>VLOOKUP(C296,'1 - Dorsales clubs'!C:D,2,FALSE)</f>
        <v>#N/A</v>
      </c>
      <c r="E296" s="37" t="e">
        <f>VLOOKUP(B296,'1 - Dorsales clubs'!B:F,4,FALSE)</f>
        <v>#N/A</v>
      </c>
      <c r="F296" s="24" t="e">
        <f>VLOOKUP(B296,TºCrono!B:C,2,FALSE)</f>
        <v>#N/A</v>
      </c>
      <c r="G296" s="25"/>
      <c r="H296" s="26" t="e">
        <f t="shared" si="38"/>
        <v>#N/A</v>
      </c>
      <c r="I296" s="27"/>
      <c r="J296" s="27" t="e">
        <f t="shared" si="39"/>
        <v>#N/A</v>
      </c>
      <c r="K296" s="27"/>
      <c r="L296" s="27"/>
      <c r="M296" s="1" t="e">
        <f t="shared" si="40"/>
        <v>#N/A</v>
      </c>
      <c r="N296" s="1" t="e">
        <f t="shared" si="41"/>
        <v>#N/A</v>
      </c>
      <c r="O296" s="7" t="e">
        <f t="shared" si="42"/>
        <v>#N/A</v>
      </c>
      <c r="P296" s="7"/>
      <c r="Q296" s="7" t="e">
        <f>IF(N296&lt;VLOOKUP(E296,'Horario salida'!$C$3:$E$41,3,FALSE),M296-1,M296)</f>
        <v>#N/A</v>
      </c>
      <c r="R296" s="7" t="e">
        <f>IF(N296&lt;VLOOKUP(E296,'Horario salida'!$C$3:$E$41,3,FALSE),N296+60,N296)</f>
        <v>#N/A</v>
      </c>
      <c r="S296" s="7" t="e">
        <f>IF(O296&lt;VLOOKUP(E296,'Horario salida'!$C$3:$F$41,4,FALSE),R296-1,R296)</f>
        <v>#N/A</v>
      </c>
      <c r="T296" s="7" t="e">
        <f>IF(O296&lt;VLOOKUP(E296,'Horario salida'!$C$3:$F$41,4,FALSE),O296+100,O296)</f>
        <v>#N/A</v>
      </c>
      <c r="U296" s="7"/>
      <c r="V296" s="7"/>
      <c r="W296" s="7"/>
      <c r="X296" s="8" t="e">
        <f>Q296-VLOOKUP(E296,'Horario salida'!$C$3:$D$41,2,FALSE)</f>
        <v>#N/A</v>
      </c>
      <c r="Y296" s="8" t="e">
        <f>S296-VLOOKUP(E296,'Horario salida'!$C$3:$E$41,3,FALSE)</f>
        <v>#N/A</v>
      </c>
      <c r="Z296" s="8" t="e">
        <f>T296-VLOOKUP(E296,'Horario salida'!$C$3:$F$41,4,FALSE)</f>
        <v>#N/A</v>
      </c>
      <c r="AB296" s="8" t="e">
        <f t="shared" si="43"/>
        <v>#N/A</v>
      </c>
      <c r="AC296" s="8" t="e">
        <f t="shared" si="44"/>
        <v>#N/A</v>
      </c>
      <c r="AD296" s="8" t="e">
        <f t="shared" si="45"/>
        <v>#N/A</v>
      </c>
      <c r="AF296" s="27"/>
      <c r="AG296" s="30"/>
      <c r="AH296" s="27"/>
      <c r="AI296" s="27"/>
      <c r="AJ296" s="27"/>
      <c r="AK296" s="28"/>
    </row>
    <row r="297" spans="2:37" ht="18" x14ac:dyDescent="0.35">
      <c r="B297" s="196"/>
      <c r="C297" s="37" t="e">
        <f>VLOOKUP(B297,'1 - Dorsales clubs'!B:C,2,FALSE)</f>
        <v>#N/A</v>
      </c>
      <c r="D297" s="37" t="e">
        <f>VLOOKUP(C297,'1 - Dorsales clubs'!C:D,2,FALSE)</f>
        <v>#N/A</v>
      </c>
      <c r="E297" s="37" t="e">
        <f>VLOOKUP(B297,'1 - Dorsales clubs'!B:F,4,FALSE)</f>
        <v>#N/A</v>
      </c>
      <c r="F297" s="24" t="e">
        <f>VLOOKUP(B297,TºCrono!B:C,2,FALSE)</f>
        <v>#N/A</v>
      </c>
      <c r="G297" s="25"/>
      <c r="H297" s="26" t="e">
        <f t="shared" si="38"/>
        <v>#N/A</v>
      </c>
      <c r="I297" s="27"/>
      <c r="J297" s="27" t="e">
        <f t="shared" si="39"/>
        <v>#N/A</v>
      </c>
      <c r="K297" s="27"/>
      <c r="L297" s="27"/>
      <c r="M297" s="1" t="e">
        <f t="shared" si="40"/>
        <v>#N/A</v>
      </c>
      <c r="N297" s="1" t="e">
        <f t="shared" si="41"/>
        <v>#N/A</v>
      </c>
      <c r="O297" s="7" t="e">
        <f t="shared" si="42"/>
        <v>#N/A</v>
      </c>
      <c r="P297" s="7"/>
      <c r="Q297" s="7" t="e">
        <f>IF(N297&lt;VLOOKUP(E297,'Horario salida'!$C$3:$E$41,3,FALSE),M297-1,M297)</f>
        <v>#N/A</v>
      </c>
      <c r="R297" s="7" t="e">
        <f>IF(N297&lt;VLOOKUP(E297,'Horario salida'!$C$3:$E$41,3,FALSE),N297+60,N297)</f>
        <v>#N/A</v>
      </c>
      <c r="S297" s="7" t="e">
        <f>IF(O297&lt;VLOOKUP(E297,'Horario salida'!$C$3:$F$41,4,FALSE),R297-1,R297)</f>
        <v>#N/A</v>
      </c>
      <c r="T297" s="7" t="e">
        <f>IF(O297&lt;VLOOKUP(E297,'Horario salida'!$C$3:$F$41,4,FALSE),O297+100,O297)</f>
        <v>#N/A</v>
      </c>
      <c r="U297" s="7"/>
      <c r="V297" s="7"/>
      <c r="W297" s="7"/>
      <c r="X297" s="8" t="e">
        <f>Q297-VLOOKUP(E297,'Horario salida'!$C$3:$D$41,2,FALSE)</f>
        <v>#N/A</v>
      </c>
      <c r="Y297" s="8" t="e">
        <f>S297-VLOOKUP(E297,'Horario salida'!$C$3:$E$41,3,FALSE)</f>
        <v>#N/A</v>
      </c>
      <c r="Z297" s="8" t="e">
        <f>T297-VLOOKUP(E297,'Horario salida'!$C$3:$F$41,4,FALSE)</f>
        <v>#N/A</v>
      </c>
      <c r="AB297" s="8" t="e">
        <f t="shared" si="43"/>
        <v>#N/A</v>
      </c>
      <c r="AC297" s="8" t="e">
        <f t="shared" si="44"/>
        <v>#N/A</v>
      </c>
      <c r="AD297" s="8" t="e">
        <f t="shared" si="45"/>
        <v>#N/A</v>
      </c>
      <c r="AF297" s="27"/>
      <c r="AG297" s="30"/>
      <c r="AH297" s="27"/>
      <c r="AI297" s="27"/>
      <c r="AJ297" s="27"/>
      <c r="AK297" s="28"/>
    </row>
    <row r="298" spans="2:37" ht="18" x14ac:dyDescent="0.35">
      <c r="B298" s="196"/>
      <c r="C298" s="37" t="e">
        <f>VLOOKUP(B298,'1 - Dorsales clubs'!B:C,2,FALSE)</f>
        <v>#N/A</v>
      </c>
      <c r="D298" s="37" t="e">
        <f>VLOOKUP(C298,'1 - Dorsales clubs'!C:D,2,FALSE)</f>
        <v>#N/A</v>
      </c>
      <c r="E298" s="37" t="e">
        <f>VLOOKUP(B298,'1 - Dorsales clubs'!B:F,4,FALSE)</f>
        <v>#N/A</v>
      </c>
      <c r="F298" s="24" t="e">
        <f>VLOOKUP(B298,TºCrono!B:C,2,FALSE)</f>
        <v>#N/A</v>
      </c>
      <c r="G298" s="25"/>
      <c r="H298" s="26" t="e">
        <f t="shared" si="38"/>
        <v>#N/A</v>
      </c>
      <c r="I298" s="27"/>
      <c r="J298" s="27" t="e">
        <f t="shared" si="39"/>
        <v>#N/A</v>
      </c>
      <c r="K298" s="27"/>
      <c r="L298" s="27"/>
      <c r="M298" s="1" t="e">
        <f t="shared" si="40"/>
        <v>#N/A</v>
      </c>
      <c r="N298" s="1" t="e">
        <f t="shared" si="41"/>
        <v>#N/A</v>
      </c>
      <c r="O298" s="7" t="e">
        <f t="shared" si="42"/>
        <v>#N/A</v>
      </c>
      <c r="P298" s="7"/>
      <c r="Q298" s="7" t="e">
        <f>IF(N298&lt;VLOOKUP(E298,'Horario salida'!$C$3:$E$41,3,FALSE),M298-1,M298)</f>
        <v>#N/A</v>
      </c>
      <c r="R298" s="7" t="e">
        <f>IF(N298&lt;VLOOKUP(E298,'Horario salida'!$C$3:$E$41,3,FALSE),N298+60,N298)</f>
        <v>#N/A</v>
      </c>
      <c r="S298" s="7" t="e">
        <f>IF(O298&lt;VLOOKUP(E298,'Horario salida'!$C$3:$F$41,4,FALSE),R298-1,R298)</f>
        <v>#N/A</v>
      </c>
      <c r="T298" s="7" t="e">
        <f>IF(O298&lt;VLOOKUP(E298,'Horario salida'!$C$3:$F$41,4,FALSE),O298+100,O298)</f>
        <v>#N/A</v>
      </c>
      <c r="U298" s="7"/>
      <c r="V298" s="7"/>
      <c r="W298" s="7"/>
      <c r="X298" s="8" t="e">
        <f>Q298-VLOOKUP(E298,'Horario salida'!$C$3:$D$41,2,FALSE)</f>
        <v>#N/A</v>
      </c>
      <c r="Y298" s="8" t="e">
        <f>S298-VLOOKUP(E298,'Horario salida'!$C$3:$E$41,3,FALSE)</f>
        <v>#N/A</v>
      </c>
      <c r="Z298" s="8" t="e">
        <f>T298-VLOOKUP(E298,'Horario salida'!$C$3:$F$41,4,FALSE)</f>
        <v>#N/A</v>
      </c>
      <c r="AB298" s="8" t="e">
        <f t="shared" si="43"/>
        <v>#N/A</v>
      </c>
      <c r="AC298" s="8" t="e">
        <f t="shared" si="44"/>
        <v>#N/A</v>
      </c>
      <c r="AD298" s="8" t="e">
        <f t="shared" si="45"/>
        <v>#N/A</v>
      </c>
      <c r="AF298" s="27"/>
      <c r="AG298" s="30"/>
      <c r="AH298" s="27"/>
      <c r="AI298" s="27"/>
      <c r="AJ298" s="27"/>
      <c r="AK298" s="28"/>
    </row>
    <row r="299" spans="2:37" ht="18" x14ac:dyDescent="0.35">
      <c r="B299" s="196"/>
      <c r="C299" s="37" t="e">
        <f>VLOOKUP(B299,'1 - Dorsales clubs'!B:C,2,FALSE)</f>
        <v>#N/A</v>
      </c>
      <c r="D299" s="37" t="e">
        <f>VLOOKUP(C299,'1 - Dorsales clubs'!C:D,2,FALSE)</f>
        <v>#N/A</v>
      </c>
      <c r="E299" s="37" t="e">
        <f>VLOOKUP(B299,'1 - Dorsales clubs'!B:F,4,FALSE)</f>
        <v>#N/A</v>
      </c>
      <c r="F299" s="24" t="e">
        <f>VLOOKUP(B299,TºCrono!B:C,2,FALSE)</f>
        <v>#N/A</v>
      </c>
      <c r="G299" s="25"/>
      <c r="H299" s="26" t="e">
        <f t="shared" si="38"/>
        <v>#N/A</v>
      </c>
      <c r="I299" s="27"/>
      <c r="J299" s="27" t="e">
        <f t="shared" si="39"/>
        <v>#N/A</v>
      </c>
      <c r="K299" s="27"/>
      <c r="L299" s="27"/>
      <c r="M299" s="1" t="e">
        <f t="shared" si="40"/>
        <v>#N/A</v>
      </c>
      <c r="N299" s="1" t="e">
        <f t="shared" si="41"/>
        <v>#N/A</v>
      </c>
      <c r="O299" s="7" t="e">
        <f t="shared" si="42"/>
        <v>#N/A</v>
      </c>
      <c r="P299" s="7"/>
      <c r="Q299" s="7" t="e">
        <f>IF(N299&lt;VLOOKUP(E299,'Horario salida'!$C$3:$E$41,3,FALSE),M299-1,M299)</f>
        <v>#N/A</v>
      </c>
      <c r="R299" s="7" t="e">
        <f>IF(N299&lt;VLOOKUP(E299,'Horario salida'!$C$3:$E$41,3,FALSE),N299+60,N299)</f>
        <v>#N/A</v>
      </c>
      <c r="S299" s="7" t="e">
        <f>IF(O299&lt;VLOOKUP(E299,'Horario salida'!$C$3:$F$41,4,FALSE),R299-1,R299)</f>
        <v>#N/A</v>
      </c>
      <c r="T299" s="7" t="e">
        <f>IF(O299&lt;VLOOKUP(E299,'Horario salida'!$C$3:$F$41,4,FALSE),O299+100,O299)</f>
        <v>#N/A</v>
      </c>
      <c r="U299" s="7"/>
      <c r="V299" s="7"/>
      <c r="W299" s="7"/>
      <c r="X299" s="8" t="e">
        <f>Q299-VLOOKUP(E299,'Horario salida'!$C$3:$D$41,2,FALSE)</f>
        <v>#N/A</v>
      </c>
      <c r="Y299" s="8" t="e">
        <f>S299-VLOOKUP(E299,'Horario salida'!$C$3:$E$41,3,FALSE)</f>
        <v>#N/A</v>
      </c>
      <c r="Z299" s="8" t="e">
        <f>T299-VLOOKUP(E299,'Horario salida'!$C$3:$F$41,4,FALSE)</f>
        <v>#N/A</v>
      </c>
      <c r="AB299" s="8" t="e">
        <f t="shared" si="43"/>
        <v>#N/A</v>
      </c>
      <c r="AC299" s="8" t="e">
        <f t="shared" si="44"/>
        <v>#N/A</v>
      </c>
      <c r="AD299" s="8" t="e">
        <f t="shared" si="45"/>
        <v>#N/A</v>
      </c>
      <c r="AF299" s="27"/>
      <c r="AG299" s="30"/>
      <c r="AH299" s="27"/>
      <c r="AI299" s="27"/>
      <c r="AJ299" s="27"/>
      <c r="AK299" s="28"/>
    </row>
    <row r="300" spans="2:37" ht="18" x14ac:dyDescent="0.35">
      <c r="B300" s="196"/>
      <c r="C300" s="37" t="e">
        <f>VLOOKUP(B300,'1 - Dorsales clubs'!B:C,2,FALSE)</f>
        <v>#N/A</v>
      </c>
      <c r="D300" s="37" t="e">
        <f>VLOOKUP(C300,'1 - Dorsales clubs'!C:D,2,FALSE)</f>
        <v>#N/A</v>
      </c>
      <c r="E300" s="37" t="e">
        <f>VLOOKUP(B300,'1 - Dorsales clubs'!B:F,4,FALSE)</f>
        <v>#N/A</v>
      </c>
      <c r="F300" s="24" t="e">
        <f>VLOOKUP(B300,TºCrono!B:C,2,FALSE)</f>
        <v>#N/A</v>
      </c>
      <c r="G300" s="25"/>
      <c r="H300" s="26" t="e">
        <f t="shared" si="38"/>
        <v>#N/A</v>
      </c>
      <c r="I300" s="27"/>
      <c r="J300" s="27" t="e">
        <f t="shared" si="39"/>
        <v>#N/A</v>
      </c>
      <c r="K300" s="27"/>
      <c r="L300" s="27"/>
      <c r="M300" s="1" t="e">
        <f t="shared" si="40"/>
        <v>#N/A</v>
      </c>
      <c r="N300" s="1" t="e">
        <f t="shared" si="41"/>
        <v>#N/A</v>
      </c>
      <c r="O300" s="7" t="e">
        <f t="shared" si="42"/>
        <v>#N/A</v>
      </c>
      <c r="P300" s="7"/>
      <c r="Q300" s="7" t="e">
        <f>IF(N300&lt;VLOOKUP(E300,'Horario salida'!$C$3:$E$41,3,FALSE),M300-1,M300)</f>
        <v>#N/A</v>
      </c>
      <c r="R300" s="7" t="e">
        <f>IF(N300&lt;VLOOKUP(E300,'Horario salida'!$C$3:$E$41,3,FALSE),N300+60,N300)</f>
        <v>#N/A</v>
      </c>
      <c r="S300" s="7" t="e">
        <f>IF(O300&lt;VLOOKUP(E300,'Horario salida'!$C$3:$F$41,4,FALSE),R300-1,R300)</f>
        <v>#N/A</v>
      </c>
      <c r="T300" s="7" t="e">
        <f>IF(O300&lt;VLOOKUP(E300,'Horario salida'!$C$3:$F$41,4,FALSE),O300+100,O300)</f>
        <v>#N/A</v>
      </c>
      <c r="U300" s="7"/>
      <c r="V300" s="7"/>
      <c r="W300" s="7"/>
      <c r="X300" s="8" t="e">
        <f>Q300-VLOOKUP(E300,'Horario salida'!$C$3:$D$41,2,FALSE)</f>
        <v>#N/A</v>
      </c>
      <c r="Y300" s="8" t="e">
        <f>S300-VLOOKUP(E300,'Horario salida'!$C$3:$E$41,3,FALSE)</f>
        <v>#N/A</v>
      </c>
      <c r="Z300" s="8" t="e">
        <f>T300-VLOOKUP(E300,'Horario salida'!$C$3:$F$41,4,FALSE)</f>
        <v>#N/A</v>
      </c>
      <c r="AB300" s="8" t="e">
        <f t="shared" si="43"/>
        <v>#N/A</v>
      </c>
      <c r="AC300" s="8" t="e">
        <f t="shared" si="44"/>
        <v>#N/A</v>
      </c>
      <c r="AD300" s="8" t="e">
        <f t="shared" si="45"/>
        <v>#N/A</v>
      </c>
      <c r="AF300" s="27"/>
      <c r="AG300" s="30"/>
      <c r="AH300" s="27"/>
      <c r="AI300" s="27"/>
      <c r="AJ300" s="27"/>
      <c r="AK300" s="28"/>
    </row>
    <row r="301" spans="2:37" ht="18" x14ac:dyDescent="0.35">
      <c r="B301" s="196"/>
      <c r="C301" s="37" t="e">
        <f>VLOOKUP(B301,'1 - Dorsales clubs'!B:C,2,FALSE)</f>
        <v>#N/A</v>
      </c>
      <c r="D301" s="37" t="e">
        <f>VLOOKUP(C301,'1 - Dorsales clubs'!C:D,2,FALSE)</f>
        <v>#N/A</v>
      </c>
      <c r="E301" s="37" t="e">
        <f>VLOOKUP(B301,'1 - Dorsales clubs'!B:F,4,FALSE)</f>
        <v>#N/A</v>
      </c>
      <c r="F301" s="24" t="e">
        <f>VLOOKUP(B301,TºCrono!B:C,2,FALSE)</f>
        <v>#N/A</v>
      </c>
      <c r="G301" s="25"/>
      <c r="H301" s="26" t="e">
        <f t="shared" si="38"/>
        <v>#N/A</v>
      </c>
      <c r="I301" s="27"/>
      <c r="J301" s="27" t="e">
        <f t="shared" si="39"/>
        <v>#N/A</v>
      </c>
      <c r="K301" s="27"/>
      <c r="L301" s="27"/>
      <c r="M301" s="1" t="e">
        <f t="shared" si="40"/>
        <v>#N/A</v>
      </c>
      <c r="N301" s="1" t="e">
        <f t="shared" si="41"/>
        <v>#N/A</v>
      </c>
      <c r="O301" s="7" t="e">
        <f t="shared" si="42"/>
        <v>#N/A</v>
      </c>
      <c r="P301" s="7"/>
      <c r="Q301" s="7" t="e">
        <f>IF(N301&lt;VLOOKUP(E301,'Horario salida'!$C$3:$E$41,3,FALSE),M301-1,M301)</f>
        <v>#N/A</v>
      </c>
      <c r="R301" s="7" t="e">
        <f>IF(N301&lt;VLOOKUP(E301,'Horario salida'!$C$3:$E$41,3,FALSE),N301+60,N301)</f>
        <v>#N/A</v>
      </c>
      <c r="S301" s="7" t="e">
        <f>IF(O301&lt;VLOOKUP(E301,'Horario salida'!$C$3:$F$41,4,FALSE),R301-1,R301)</f>
        <v>#N/A</v>
      </c>
      <c r="T301" s="7" t="e">
        <f>IF(O301&lt;VLOOKUP(E301,'Horario salida'!$C$3:$F$41,4,FALSE),O301+100,O301)</f>
        <v>#N/A</v>
      </c>
      <c r="U301" s="7"/>
      <c r="V301" s="7"/>
      <c r="W301" s="7"/>
      <c r="X301" s="8" t="e">
        <f>Q301-VLOOKUP(E301,'Horario salida'!$C$3:$D$41,2,FALSE)</f>
        <v>#N/A</v>
      </c>
      <c r="Y301" s="8" t="e">
        <f>S301-VLOOKUP(E301,'Horario salida'!$C$3:$E$41,3,FALSE)</f>
        <v>#N/A</v>
      </c>
      <c r="Z301" s="8" t="e">
        <f>T301-VLOOKUP(E301,'Horario salida'!$C$3:$F$41,4,FALSE)</f>
        <v>#N/A</v>
      </c>
      <c r="AB301" s="8" t="e">
        <f t="shared" si="43"/>
        <v>#N/A</v>
      </c>
      <c r="AC301" s="8" t="e">
        <f t="shared" si="44"/>
        <v>#N/A</v>
      </c>
      <c r="AD301" s="8" t="e">
        <f t="shared" si="45"/>
        <v>#N/A</v>
      </c>
      <c r="AF301" s="27"/>
      <c r="AG301" s="30"/>
      <c r="AH301" s="27"/>
      <c r="AI301" s="27"/>
      <c r="AJ301" s="27"/>
      <c r="AK301" s="28"/>
    </row>
    <row r="302" spans="2:37" ht="18" x14ac:dyDescent="0.35">
      <c r="B302" s="196"/>
      <c r="C302" s="37" t="e">
        <f>VLOOKUP(B302,'1 - Dorsales clubs'!B:C,2,FALSE)</f>
        <v>#N/A</v>
      </c>
      <c r="D302" s="37" t="e">
        <f>VLOOKUP(C302,'1 - Dorsales clubs'!C:D,2,FALSE)</f>
        <v>#N/A</v>
      </c>
      <c r="E302" s="37" t="e">
        <f>VLOOKUP(B302,'1 - Dorsales clubs'!B:F,4,FALSE)</f>
        <v>#N/A</v>
      </c>
      <c r="F302" s="24" t="e">
        <f>VLOOKUP(B302,TºCrono!B:C,2,FALSE)</f>
        <v>#N/A</v>
      </c>
      <c r="G302" s="25"/>
      <c r="H302" s="26" t="e">
        <f t="shared" si="38"/>
        <v>#N/A</v>
      </c>
      <c r="I302" s="27"/>
      <c r="J302" s="27" t="e">
        <f t="shared" si="39"/>
        <v>#N/A</v>
      </c>
      <c r="K302" s="27"/>
      <c r="L302" s="27"/>
      <c r="M302" s="1" t="e">
        <f t="shared" si="40"/>
        <v>#N/A</v>
      </c>
      <c r="N302" s="1" t="e">
        <f t="shared" si="41"/>
        <v>#N/A</v>
      </c>
      <c r="O302" s="7" t="e">
        <f t="shared" si="42"/>
        <v>#N/A</v>
      </c>
      <c r="P302" s="7"/>
      <c r="Q302" s="7" t="e">
        <f>IF(N302&lt;VLOOKUP(E302,'Horario salida'!$C$3:$E$41,3,FALSE),M302-1,M302)</f>
        <v>#N/A</v>
      </c>
      <c r="R302" s="7" t="e">
        <f>IF(N302&lt;VLOOKUP(E302,'Horario salida'!$C$3:$E$41,3,FALSE),N302+60,N302)</f>
        <v>#N/A</v>
      </c>
      <c r="S302" s="7" t="e">
        <f>IF(O302&lt;VLOOKUP(E302,'Horario salida'!$C$3:$F$41,4,FALSE),R302-1,R302)</f>
        <v>#N/A</v>
      </c>
      <c r="T302" s="7" t="e">
        <f>IF(O302&lt;VLOOKUP(E302,'Horario salida'!$C$3:$F$41,4,FALSE),O302+100,O302)</f>
        <v>#N/A</v>
      </c>
      <c r="U302" s="7"/>
      <c r="V302" s="7"/>
      <c r="W302" s="7"/>
      <c r="X302" s="8" t="e">
        <f>Q302-VLOOKUP(E302,'Horario salida'!$C$3:$D$41,2,FALSE)</f>
        <v>#N/A</v>
      </c>
      <c r="Y302" s="8" t="e">
        <f>S302-VLOOKUP(E302,'Horario salida'!$C$3:$E$41,3,FALSE)</f>
        <v>#N/A</v>
      </c>
      <c r="Z302" s="8" t="e">
        <f>T302-VLOOKUP(E302,'Horario salida'!$C$3:$F$41,4,FALSE)</f>
        <v>#N/A</v>
      </c>
      <c r="AB302" s="8" t="e">
        <f t="shared" si="43"/>
        <v>#N/A</v>
      </c>
      <c r="AC302" s="8" t="e">
        <f t="shared" si="44"/>
        <v>#N/A</v>
      </c>
      <c r="AD302" s="8" t="e">
        <f t="shared" si="45"/>
        <v>#N/A</v>
      </c>
      <c r="AF302" s="27"/>
      <c r="AG302" s="30"/>
      <c r="AH302" s="27"/>
      <c r="AI302" s="27"/>
      <c r="AJ302" s="27"/>
      <c r="AK302" s="28"/>
    </row>
    <row r="303" spans="2:37" ht="18" x14ac:dyDescent="0.35">
      <c r="B303" s="196"/>
      <c r="C303" s="37" t="e">
        <f>VLOOKUP(B303,'1 - Dorsales clubs'!B:C,2,FALSE)</f>
        <v>#N/A</v>
      </c>
      <c r="D303" s="37" t="e">
        <f>VLOOKUP(C303,'1 - Dorsales clubs'!C:D,2,FALSE)</f>
        <v>#N/A</v>
      </c>
      <c r="E303" s="37" t="e">
        <f>VLOOKUP(B303,'1 - Dorsales clubs'!B:F,4,FALSE)</f>
        <v>#N/A</v>
      </c>
      <c r="F303" s="24" t="e">
        <f>VLOOKUP(B303,TºCrono!B:C,2,FALSE)</f>
        <v>#N/A</v>
      </c>
      <c r="G303" s="25"/>
      <c r="H303" s="26" t="e">
        <f t="shared" si="38"/>
        <v>#N/A</v>
      </c>
      <c r="I303" s="27"/>
      <c r="J303" s="27" t="e">
        <f t="shared" si="39"/>
        <v>#N/A</v>
      </c>
      <c r="K303" s="27"/>
      <c r="L303" s="27"/>
      <c r="M303" s="1" t="e">
        <f t="shared" si="40"/>
        <v>#N/A</v>
      </c>
      <c r="N303" s="1" t="e">
        <f t="shared" si="41"/>
        <v>#N/A</v>
      </c>
      <c r="O303" s="7" t="e">
        <f t="shared" si="42"/>
        <v>#N/A</v>
      </c>
      <c r="P303" s="7"/>
      <c r="Q303" s="7" t="e">
        <f>IF(N303&lt;VLOOKUP(E303,'Horario salida'!$C$3:$E$41,3,FALSE),M303-1,M303)</f>
        <v>#N/A</v>
      </c>
      <c r="R303" s="7" t="e">
        <f>IF(N303&lt;VLOOKUP(E303,'Horario salida'!$C$3:$E$41,3,FALSE),N303+60,N303)</f>
        <v>#N/A</v>
      </c>
      <c r="S303" s="7" t="e">
        <f>IF(O303&lt;VLOOKUP(E303,'Horario salida'!$C$3:$F$41,4,FALSE),R303-1,R303)</f>
        <v>#N/A</v>
      </c>
      <c r="T303" s="7" t="e">
        <f>IF(O303&lt;VLOOKUP(E303,'Horario salida'!$C$3:$F$41,4,FALSE),O303+100,O303)</f>
        <v>#N/A</v>
      </c>
      <c r="U303" s="7"/>
      <c r="V303" s="7"/>
      <c r="W303" s="7"/>
      <c r="X303" s="8" t="e">
        <f>Q303-VLOOKUP(E303,'Horario salida'!$C$3:$D$41,2,FALSE)</f>
        <v>#N/A</v>
      </c>
      <c r="Y303" s="8" t="e">
        <f>S303-VLOOKUP(E303,'Horario salida'!$C$3:$E$41,3,FALSE)</f>
        <v>#N/A</v>
      </c>
      <c r="Z303" s="8" t="e">
        <f>T303-VLOOKUP(E303,'Horario salida'!$C$3:$F$41,4,FALSE)</f>
        <v>#N/A</v>
      </c>
      <c r="AB303" s="8" t="e">
        <f t="shared" si="43"/>
        <v>#N/A</v>
      </c>
      <c r="AC303" s="8" t="e">
        <f t="shared" si="44"/>
        <v>#N/A</v>
      </c>
      <c r="AD303" s="8" t="e">
        <f t="shared" si="45"/>
        <v>#N/A</v>
      </c>
      <c r="AF303" s="27"/>
      <c r="AG303" s="30"/>
      <c r="AH303" s="27"/>
      <c r="AI303" s="27"/>
      <c r="AJ303" s="27"/>
      <c r="AK303" s="28"/>
    </row>
    <row r="304" spans="2:37" ht="18" x14ac:dyDescent="0.35">
      <c r="B304" s="196"/>
      <c r="C304" s="37" t="e">
        <f>VLOOKUP(B304,'1 - Dorsales clubs'!B:C,2,FALSE)</f>
        <v>#N/A</v>
      </c>
      <c r="D304" s="37" t="e">
        <f>VLOOKUP(C304,'1 - Dorsales clubs'!C:D,2,FALSE)</f>
        <v>#N/A</v>
      </c>
      <c r="E304" s="37" t="e">
        <f>VLOOKUP(B304,'1 - Dorsales clubs'!B:F,4,FALSE)</f>
        <v>#N/A</v>
      </c>
      <c r="F304" s="24" t="e">
        <f>VLOOKUP(B304,TºCrono!B:C,2,FALSE)</f>
        <v>#N/A</v>
      </c>
      <c r="G304" s="25"/>
      <c r="H304" s="26" t="e">
        <f t="shared" si="38"/>
        <v>#N/A</v>
      </c>
      <c r="I304" s="27"/>
      <c r="J304" s="27" t="e">
        <f t="shared" si="39"/>
        <v>#N/A</v>
      </c>
      <c r="K304" s="27"/>
      <c r="L304" s="27"/>
      <c r="M304" s="1" t="e">
        <f t="shared" si="40"/>
        <v>#N/A</v>
      </c>
      <c r="N304" s="1" t="e">
        <f t="shared" si="41"/>
        <v>#N/A</v>
      </c>
      <c r="O304" s="7" t="e">
        <f t="shared" si="42"/>
        <v>#N/A</v>
      </c>
      <c r="P304" s="7"/>
      <c r="Q304" s="7" t="e">
        <f>IF(N304&lt;VLOOKUP(E304,'Horario salida'!$C$3:$E$41,3,FALSE),M304-1,M304)</f>
        <v>#N/A</v>
      </c>
      <c r="R304" s="7" t="e">
        <f>IF(N304&lt;VLOOKUP(E304,'Horario salida'!$C$3:$E$41,3,FALSE),N304+60,N304)</f>
        <v>#N/A</v>
      </c>
      <c r="S304" s="7" t="e">
        <f>IF(O304&lt;VLOOKUP(E304,'Horario salida'!$C$3:$F$41,4,FALSE),R304-1,R304)</f>
        <v>#N/A</v>
      </c>
      <c r="T304" s="7" t="e">
        <f>IF(O304&lt;VLOOKUP(E304,'Horario salida'!$C$3:$F$41,4,FALSE),O304+100,O304)</f>
        <v>#N/A</v>
      </c>
      <c r="U304" s="7"/>
      <c r="V304" s="7"/>
      <c r="W304" s="7"/>
      <c r="X304" s="8" t="e">
        <f>Q304-VLOOKUP(E304,'Horario salida'!$C$3:$D$41,2,FALSE)</f>
        <v>#N/A</v>
      </c>
      <c r="Y304" s="8" t="e">
        <f>S304-VLOOKUP(E304,'Horario salida'!$C$3:$E$41,3,FALSE)</f>
        <v>#N/A</v>
      </c>
      <c r="Z304" s="8" t="e">
        <f>T304-VLOOKUP(E304,'Horario salida'!$C$3:$F$41,4,FALSE)</f>
        <v>#N/A</v>
      </c>
      <c r="AB304" s="8" t="e">
        <f t="shared" si="43"/>
        <v>#N/A</v>
      </c>
      <c r="AC304" s="8" t="e">
        <f t="shared" si="44"/>
        <v>#N/A</v>
      </c>
      <c r="AD304" s="8" t="e">
        <f t="shared" si="45"/>
        <v>#N/A</v>
      </c>
      <c r="AF304" s="27"/>
      <c r="AG304" s="30"/>
      <c r="AH304" s="27"/>
      <c r="AI304" s="27"/>
      <c r="AJ304" s="27"/>
      <c r="AK304" s="28"/>
    </row>
    <row r="305" spans="2:37" ht="18" x14ac:dyDescent="0.35">
      <c r="B305" s="196"/>
      <c r="C305" s="37" t="e">
        <f>VLOOKUP(B305,'1 - Dorsales clubs'!B:C,2,FALSE)</f>
        <v>#N/A</v>
      </c>
      <c r="D305" s="37" t="e">
        <f>VLOOKUP(C305,'1 - Dorsales clubs'!C:D,2,FALSE)</f>
        <v>#N/A</v>
      </c>
      <c r="E305" s="37" t="e">
        <f>VLOOKUP(B305,'1 - Dorsales clubs'!B:F,4,FALSE)</f>
        <v>#N/A</v>
      </c>
      <c r="F305" s="24" t="e">
        <f>VLOOKUP(B305,TºCrono!B:C,2,FALSE)</f>
        <v>#N/A</v>
      </c>
      <c r="G305" s="25"/>
      <c r="H305" s="26" t="e">
        <f t="shared" si="38"/>
        <v>#N/A</v>
      </c>
      <c r="I305" s="27"/>
      <c r="J305" s="27" t="e">
        <f t="shared" si="39"/>
        <v>#N/A</v>
      </c>
      <c r="K305" s="27"/>
      <c r="L305" s="27"/>
      <c r="M305" s="1" t="e">
        <f t="shared" si="40"/>
        <v>#N/A</v>
      </c>
      <c r="N305" s="1" t="e">
        <f t="shared" si="41"/>
        <v>#N/A</v>
      </c>
      <c r="O305" s="7" t="e">
        <f t="shared" si="42"/>
        <v>#N/A</v>
      </c>
      <c r="P305" s="7"/>
      <c r="Q305" s="7" t="e">
        <f>IF(N305&lt;VLOOKUP(E305,'Horario salida'!$C$3:$E$41,3,FALSE),M305-1,M305)</f>
        <v>#N/A</v>
      </c>
      <c r="R305" s="7" t="e">
        <f>IF(N305&lt;VLOOKUP(E305,'Horario salida'!$C$3:$E$41,3,FALSE),N305+60,N305)</f>
        <v>#N/A</v>
      </c>
      <c r="S305" s="7" t="e">
        <f>IF(O305&lt;VLOOKUP(E305,'Horario salida'!$C$3:$F$41,4,FALSE),R305-1,R305)</f>
        <v>#N/A</v>
      </c>
      <c r="T305" s="7" t="e">
        <f>IF(O305&lt;VLOOKUP(E305,'Horario salida'!$C$3:$F$41,4,FALSE),O305+100,O305)</f>
        <v>#N/A</v>
      </c>
      <c r="U305" s="7"/>
      <c r="V305" s="7"/>
      <c r="W305" s="7"/>
      <c r="X305" s="8" t="e">
        <f>Q305-VLOOKUP(E305,'Horario salida'!$C$3:$D$41,2,FALSE)</f>
        <v>#N/A</v>
      </c>
      <c r="Y305" s="8" t="e">
        <f>S305-VLOOKUP(E305,'Horario salida'!$C$3:$E$41,3,FALSE)</f>
        <v>#N/A</v>
      </c>
      <c r="Z305" s="8" t="e">
        <f>T305-VLOOKUP(E305,'Horario salida'!$C$3:$F$41,4,FALSE)</f>
        <v>#N/A</v>
      </c>
      <c r="AB305" s="8" t="e">
        <f t="shared" si="43"/>
        <v>#N/A</v>
      </c>
      <c r="AC305" s="8" t="e">
        <f t="shared" si="44"/>
        <v>#N/A</v>
      </c>
      <c r="AD305" s="8" t="e">
        <f t="shared" si="45"/>
        <v>#N/A</v>
      </c>
      <c r="AF305" s="27"/>
      <c r="AG305" s="30"/>
      <c r="AH305" s="27"/>
      <c r="AI305" s="27"/>
      <c r="AJ305" s="27"/>
      <c r="AK305" s="28"/>
    </row>
    <row r="306" spans="2:37" ht="18" x14ac:dyDescent="0.35">
      <c r="B306" s="196"/>
      <c r="C306" s="37" t="e">
        <f>VLOOKUP(B306,'1 - Dorsales clubs'!B:C,2,FALSE)</f>
        <v>#N/A</v>
      </c>
      <c r="D306" s="37" t="e">
        <f>VLOOKUP(C306,'1 - Dorsales clubs'!C:D,2,FALSE)</f>
        <v>#N/A</v>
      </c>
      <c r="E306" s="37" t="e">
        <f>VLOOKUP(B306,'1 - Dorsales clubs'!B:F,4,FALSE)</f>
        <v>#N/A</v>
      </c>
      <c r="F306" s="24" t="e">
        <f>VLOOKUP(B306,TºCrono!B:C,2,FALSE)</f>
        <v>#N/A</v>
      </c>
      <c r="G306" s="25"/>
      <c r="H306" s="26" t="e">
        <f t="shared" si="38"/>
        <v>#N/A</v>
      </c>
      <c r="I306" s="27"/>
      <c r="J306" s="27" t="e">
        <f t="shared" si="39"/>
        <v>#N/A</v>
      </c>
      <c r="K306" s="27"/>
      <c r="L306" s="27"/>
      <c r="M306" s="1" t="e">
        <f t="shared" si="40"/>
        <v>#N/A</v>
      </c>
      <c r="N306" s="1" t="e">
        <f t="shared" si="41"/>
        <v>#N/A</v>
      </c>
      <c r="O306" s="7" t="e">
        <f t="shared" si="42"/>
        <v>#N/A</v>
      </c>
      <c r="P306" s="7"/>
      <c r="Q306" s="7" t="e">
        <f>IF(N306&lt;VLOOKUP(E306,'Horario salida'!$C$3:$E$41,3,FALSE),M306-1,M306)</f>
        <v>#N/A</v>
      </c>
      <c r="R306" s="7" t="e">
        <f>IF(N306&lt;VLOOKUP(E306,'Horario salida'!$C$3:$E$41,3,FALSE),N306+60,N306)</f>
        <v>#N/A</v>
      </c>
      <c r="S306" s="7" t="e">
        <f>IF(O306&lt;VLOOKUP(E306,'Horario salida'!$C$3:$F$41,4,FALSE),R306-1,R306)</f>
        <v>#N/A</v>
      </c>
      <c r="T306" s="7" t="e">
        <f>IF(O306&lt;VLOOKUP(E306,'Horario salida'!$C$3:$F$41,4,FALSE),O306+100,O306)</f>
        <v>#N/A</v>
      </c>
      <c r="U306" s="7"/>
      <c r="V306" s="7"/>
      <c r="W306" s="7"/>
      <c r="X306" s="8" t="e">
        <f>Q306-VLOOKUP(E306,'Horario salida'!$C$3:$D$41,2,FALSE)</f>
        <v>#N/A</v>
      </c>
      <c r="Y306" s="8" t="e">
        <f>S306-VLOOKUP(E306,'Horario salida'!$C$3:$E$41,3,FALSE)</f>
        <v>#N/A</v>
      </c>
      <c r="Z306" s="8" t="e">
        <f>T306-VLOOKUP(E306,'Horario salida'!$C$3:$F$41,4,FALSE)</f>
        <v>#N/A</v>
      </c>
      <c r="AB306" s="8" t="e">
        <f t="shared" si="43"/>
        <v>#N/A</v>
      </c>
      <c r="AC306" s="8" t="e">
        <f t="shared" si="44"/>
        <v>#N/A</v>
      </c>
      <c r="AD306" s="8" t="e">
        <f t="shared" si="45"/>
        <v>#N/A</v>
      </c>
      <c r="AF306" s="27"/>
      <c r="AG306" s="30"/>
      <c r="AH306" s="27"/>
      <c r="AI306" s="27"/>
      <c r="AJ306" s="27"/>
      <c r="AK306" s="28"/>
    </row>
    <row r="307" spans="2:37" ht="18" x14ac:dyDescent="0.35">
      <c r="B307" s="196"/>
      <c r="C307" s="37" t="e">
        <f>VLOOKUP(B307,'1 - Dorsales clubs'!B:C,2,FALSE)</f>
        <v>#N/A</v>
      </c>
      <c r="D307" s="37" t="e">
        <f>VLOOKUP(C307,'1 - Dorsales clubs'!C:D,2,FALSE)</f>
        <v>#N/A</v>
      </c>
      <c r="E307" s="37" t="e">
        <f>VLOOKUP(B307,'1 - Dorsales clubs'!B:F,4,FALSE)</f>
        <v>#N/A</v>
      </c>
      <c r="F307" s="24" t="e">
        <f>VLOOKUP(B307,TºCrono!B:C,2,FALSE)</f>
        <v>#N/A</v>
      </c>
      <c r="G307" s="25"/>
      <c r="H307" s="26" t="e">
        <f t="shared" si="38"/>
        <v>#N/A</v>
      </c>
      <c r="I307" s="27"/>
      <c r="J307" s="27" t="e">
        <f t="shared" si="39"/>
        <v>#N/A</v>
      </c>
      <c r="K307" s="27"/>
      <c r="L307" s="27"/>
      <c r="M307" s="1" t="e">
        <f t="shared" si="40"/>
        <v>#N/A</v>
      </c>
      <c r="N307" s="1" t="e">
        <f t="shared" si="41"/>
        <v>#N/A</v>
      </c>
      <c r="O307" s="7" t="e">
        <f t="shared" si="42"/>
        <v>#N/A</v>
      </c>
      <c r="P307" s="7"/>
      <c r="Q307" s="7" t="e">
        <f>IF(N307&lt;VLOOKUP(E307,'Horario salida'!$C$3:$E$41,3,FALSE),M307-1,M307)</f>
        <v>#N/A</v>
      </c>
      <c r="R307" s="7" t="e">
        <f>IF(N307&lt;VLOOKUP(E307,'Horario salida'!$C$3:$E$41,3,FALSE),N307+60,N307)</f>
        <v>#N/A</v>
      </c>
      <c r="S307" s="7" t="e">
        <f>IF(O307&lt;VLOOKUP(E307,'Horario salida'!$C$3:$F$41,4,FALSE),R307-1,R307)</f>
        <v>#N/A</v>
      </c>
      <c r="T307" s="7" t="e">
        <f>IF(O307&lt;VLOOKUP(E307,'Horario salida'!$C$3:$F$41,4,FALSE),O307+100,O307)</f>
        <v>#N/A</v>
      </c>
      <c r="U307" s="7"/>
      <c r="V307" s="7"/>
      <c r="W307" s="7"/>
      <c r="X307" s="8" t="e">
        <f>Q307-VLOOKUP(E307,'Horario salida'!$C$3:$D$41,2,FALSE)</f>
        <v>#N/A</v>
      </c>
      <c r="Y307" s="8" t="e">
        <f>S307-VLOOKUP(E307,'Horario salida'!$C$3:$E$41,3,FALSE)</f>
        <v>#N/A</v>
      </c>
      <c r="Z307" s="8" t="e">
        <f>T307-VLOOKUP(E307,'Horario salida'!$C$3:$F$41,4,FALSE)</f>
        <v>#N/A</v>
      </c>
      <c r="AB307" s="8" t="e">
        <f t="shared" si="43"/>
        <v>#N/A</v>
      </c>
      <c r="AC307" s="8" t="e">
        <f t="shared" si="44"/>
        <v>#N/A</v>
      </c>
      <c r="AD307" s="8" t="e">
        <f t="shared" si="45"/>
        <v>#N/A</v>
      </c>
      <c r="AF307" s="27"/>
      <c r="AG307" s="30"/>
      <c r="AH307" s="27"/>
      <c r="AI307" s="27"/>
      <c r="AJ307" s="27"/>
      <c r="AK307" s="28"/>
    </row>
    <row r="308" spans="2:37" ht="18" x14ac:dyDescent="0.35">
      <c r="B308" s="196"/>
      <c r="C308" s="37" t="e">
        <f>VLOOKUP(B308,'1 - Dorsales clubs'!B:C,2,FALSE)</f>
        <v>#N/A</v>
      </c>
      <c r="D308" s="37" t="e">
        <f>VLOOKUP(C308,'1 - Dorsales clubs'!C:D,2,FALSE)</f>
        <v>#N/A</v>
      </c>
      <c r="E308" s="37" t="e">
        <f>VLOOKUP(B308,'1 - Dorsales clubs'!B:F,4,FALSE)</f>
        <v>#N/A</v>
      </c>
      <c r="F308" s="24" t="e">
        <f>VLOOKUP(B308,TºCrono!B:C,2,FALSE)</f>
        <v>#N/A</v>
      </c>
      <c r="G308" s="25"/>
      <c r="H308" s="26" t="e">
        <f t="shared" si="38"/>
        <v>#N/A</v>
      </c>
      <c r="I308" s="27"/>
      <c r="J308" s="27" t="e">
        <f t="shared" si="39"/>
        <v>#N/A</v>
      </c>
      <c r="K308" s="27"/>
      <c r="L308" s="27"/>
      <c r="M308" s="1" t="e">
        <f t="shared" si="40"/>
        <v>#N/A</v>
      </c>
      <c r="N308" s="1" t="e">
        <f t="shared" si="41"/>
        <v>#N/A</v>
      </c>
      <c r="O308" s="7" t="e">
        <f t="shared" si="42"/>
        <v>#N/A</v>
      </c>
      <c r="P308" s="7"/>
      <c r="Q308" s="7" t="e">
        <f>IF(N308&lt;VLOOKUP(E308,'Horario salida'!$C$3:$E$41,3,FALSE),M308-1,M308)</f>
        <v>#N/A</v>
      </c>
      <c r="R308" s="7" t="e">
        <f>IF(N308&lt;VLOOKUP(E308,'Horario salida'!$C$3:$E$41,3,FALSE),N308+60,N308)</f>
        <v>#N/A</v>
      </c>
      <c r="S308" s="7" t="e">
        <f>IF(O308&lt;VLOOKUP(E308,'Horario salida'!$C$3:$F$41,4,FALSE),R308-1,R308)</f>
        <v>#N/A</v>
      </c>
      <c r="T308" s="7" t="e">
        <f>IF(O308&lt;VLOOKUP(E308,'Horario salida'!$C$3:$F$41,4,FALSE),O308+100,O308)</f>
        <v>#N/A</v>
      </c>
      <c r="U308" s="7"/>
      <c r="V308" s="7"/>
      <c r="W308" s="7"/>
      <c r="X308" s="8" t="e">
        <f>Q308-VLOOKUP(E308,'Horario salida'!$C$3:$D$41,2,FALSE)</f>
        <v>#N/A</v>
      </c>
      <c r="Y308" s="8" t="e">
        <f>S308-VLOOKUP(E308,'Horario salida'!$C$3:$E$41,3,FALSE)</f>
        <v>#N/A</v>
      </c>
      <c r="Z308" s="8" t="e">
        <f>T308-VLOOKUP(E308,'Horario salida'!$C$3:$F$41,4,FALSE)</f>
        <v>#N/A</v>
      </c>
      <c r="AB308" s="8" t="e">
        <f t="shared" si="43"/>
        <v>#N/A</v>
      </c>
      <c r="AC308" s="8" t="e">
        <f t="shared" si="44"/>
        <v>#N/A</v>
      </c>
      <c r="AD308" s="8" t="e">
        <f t="shared" si="45"/>
        <v>#N/A</v>
      </c>
      <c r="AF308" s="27"/>
      <c r="AG308" s="30"/>
      <c r="AH308" s="27"/>
      <c r="AI308" s="27"/>
      <c r="AJ308" s="27"/>
      <c r="AK308" s="28"/>
    </row>
    <row r="309" spans="2:37" ht="18" x14ac:dyDescent="0.35">
      <c r="B309" s="196"/>
      <c r="C309" s="37" t="e">
        <f>VLOOKUP(B309,'1 - Dorsales clubs'!B:C,2,FALSE)</f>
        <v>#N/A</v>
      </c>
      <c r="D309" s="37" t="e">
        <f>VLOOKUP(C309,'1 - Dorsales clubs'!C:D,2,FALSE)</f>
        <v>#N/A</v>
      </c>
      <c r="E309" s="37" t="e">
        <f>VLOOKUP(B309,'1 - Dorsales clubs'!B:F,4,FALSE)</f>
        <v>#N/A</v>
      </c>
      <c r="F309" s="24" t="e">
        <f>VLOOKUP(B309,TºCrono!B:C,2,FALSE)</f>
        <v>#N/A</v>
      </c>
      <c r="G309" s="25"/>
      <c r="H309" s="26" t="e">
        <f t="shared" si="38"/>
        <v>#N/A</v>
      </c>
      <c r="I309" s="27"/>
      <c r="J309" s="27" t="e">
        <f t="shared" si="39"/>
        <v>#N/A</v>
      </c>
      <c r="K309" s="27"/>
      <c r="L309" s="27"/>
      <c r="M309" s="1" t="e">
        <f t="shared" si="40"/>
        <v>#N/A</v>
      </c>
      <c r="N309" s="1" t="e">
        <f t="shared" si="41"/>
        <v>#N/A</v>
      </c>
      <c r="O309" s="7" t="e">
        <f t="shared" si="42"/>
        <v>#N/A</v>
      </c>
      <c r="P309" s="7"/>
      <c r="Q309" s="7" t="e">
        <f>IF(N309&lt;VLOOKUP(E309,'Horario salida'!$C$3:$E$41,3,FALSE),M309-1,M309)</f>
        <v>#N/A</v>
      </c>
      <c r="R309" s="7" t="e">
        <f>IF(N309&lt;VLOOKUP(E309,'Horario salida'!$C$3:$E$41,3,FALSE),N309+60,N309)</f>
        <v>#N/A</v>
      </c>
      <c r="S309" s="7" t="e">
        <f>IF(O309&lt;VLOOKUP(E309,'Horario salida'!$C$3:$F$41,4,FALSE),R309-1,R309)</f>
        <v>#N/A</v>
      </c>
      <c r="T309" s="7" t="e">
        <f>IF(O309&lt;VLOOKUP(E309,'Horario salida'!$C$3:$F$41,4,FALSE),O309+100,O309)</f>
        <v>#N/A</v>
      </c>
      <c r="U309" s="7"/>
      <c r="V309" s="7"/>
      <c r="W309" s="7"/>
      <c r="X309" s="8" t="e">
        <f>Q309-VLOOKUP(E309,'Horario salida'!$C$3:$D$41,2,FALSE)</f>
        <v>#N/A</v>
      </c>
      <c r="Y309" s="8" t="e">
        <f>S309-VLOOKUP(E309,'Horario salida'!$C$3:$E$41,3,FALSE)</f>
        <v>#N/A</v>
      </c>
      <c r="Z309" s="8" t="e">
        <f>T309-VLOOKUP(E309,'Horario salida'!$C$3:$F$41,4,FALSE)</f>
        <v>#N/A</v>
      </c>
      <c r="AB309" s="8" t="e">
        <f t="shared" si="43"/>
        <v>#N/A</v>
      </c>
      <c r="AC309" s="8" t="e">
        <f t="shared" si="44"/>
        <v>#N/A</v>
      </c>
      <c r="AD309" s="8" t="e">
        <f t="shared" si="45"/>
        <v>#N/A</v>
      </c>
      <c r="AF309" s="27"/>
      <c r="AG309" s="30"/>
      <c r="AH309" s="27"/>
      <c r="AI309" s="27"/>
      <c r="AJ309" s="27"/>
      <c r="AK309" s="28"/>
    </row>
    <row r="310" spans="2:37" ht="18" x14ac:dyDescent="0.35">
      <c r="B310" s="196"/>
      <c r="C310" s="37" t="e">
        <f>VLOOKUP(B310,'1 - Dorsales clubs'!B:C,2,FALSE)</f>
        <v>#N/A</v>
      </c>
      <c r="D310" s="37" t="e">
        <f>VLOOKUP(C310,'1 - Dorsales clubs'!C:D,2,FALSE)</f>
        <v>#N/A</v>
      </c>
      <c r="E310" s="37" t="e">
        <f>VLOOKUP(B310,'1 - Dorsales clubs'!B:F,4,FALSE)</f>
        <v>#N/A</v>
      </c>
      <c r="F310" s="24" t="e">
        <f>VLOOKUP(B310,TºCrono!B:C,2,FALSE)</f>
        <v>#N/A</v>
      </c>
      <c r="G310" s="25"/>
      <c r="H310" s="26" t="e">
        <f t="shared" si="38"/>
        <v>#N/A</v>
      </c>
      <c r="I310" s="27"/>
      <c r="J310" s="27" t="e">
        <f t="shared" si="39"/>
        <v>#N/A</v>
      </c>
      <c r="K310" s="27"/>
      <c r="L310" s="27"/>
      <c r="M310" s="1" t="e">
        <f t="shared" si="40"/>
        <v>#N/A</v>
      </c>
      <c r="N310" s="1" t="e">
        <f t="shared" si="41"/>
        <v>#N/A</v>
      </c>
      <c r="O310" s="7" t="e">
        <f t="shared" si="42"/>
        <v>#N/A</v>
      </c>
      <c r="P310" s="7"/>
      <c r="Q310" s="7" t="e">
        <f>IF(N310&lt;VLOOKUP(E310,'Horario salida'!$C$3:$E$41,3,FALSE),M310-1,M310)</f>
        <v>#N/A</v>
      </c>
      <c r="R310" s="7" t="e">
        <f>IF(N310&lt;VLOOKUP(E310,'Horario salida'!$C$3:$E$41,3,FALSE),N310+60,N310)</f>
        <v>#N/A</v>
      </c>
      <c r="S310" s="7" t="e">
        <f>IF(O310&lt;VLOOKUP(E310,'Horario salida'!$C$3:$F$41,4,FALSE),R310-1,R310)</f>
        <v>#N/A</v>
      </c>
      <c r="T310" s="7" t="e">
        <f>IF(O310&lt;VLOOKUP(E310,'Horario salida'!$C$3:$F$41,4,FALSE),O310+100,O310)</f>
        <v>#N/A</v>
      </c>
      <c r="U310" s="7"/>
      <c r="V310" s="7"/>
      <c r="W310" s="7"/>
      <c r="X310" s="8" t="e">
        <f>Q310-VLOOKUP(E310,'Horario salida'!$C$3:$D$41,2,FALSE)</f>
        <v>#N/A</v>
      </c>
      <c r="Y310" s="8" t="e">
        <f>S310-VLOOKUP(E310,'Horario salida'!$C$3:$E$41,3,FALSE)</f>
        <v>#N/A</v>
      </c>
      <c r="Z310" s="8" t="e">
        <f>T310-VLOOKUP(E310,'Horario salida'!$C$3:$F$41,4,FALSE)</f>
        <v>#N/A</v>
      </c>
      <c r="AB310" s="8" t="e">
        <f t="shared" si="43"/>
        <v>#N/A</v>
      </c>
      <c r="AC310" s="8" t="e">
        <f t="shared" si="44"/>
        <v>#N/A</v>
      </c>
      <c r="AD310" s="8" t="e">
        <f t="shared" si="45"/>
        <v>#N/A</v>
      </c>
      <c r="AF310" s="27"/>
      <c r="AG310" s="30"/>
      <c r="AH310" s="27"/>
      <c r="AI310" s="27"/>
      <c r="AJ310" s="27"/>
      <c r="AK310" s="28"/>
    </row>
    <row r="311" spans="2:37" ht="18" x14ac:dyDescent="0.35">
      <c r="B311" s="196"/>
      <c r="C311" s="37" t="e">
        <f>VLOOKUP(B311,'1 - Dorsales clubs'!B:C,2,FALSE)</f>
        <v>#N/A</v>
      </c>
      <c r="D311" s="37" t="e">
        <f>VLOOKUP(C311,'1 - Dorsales clubs'!C:D,2,FALSE)</f>
        <v>#N/A</v>
      </c>
      <c r="E311" s="37" t="e">
        <f>VLOOKUP(B311,'1 - Dorsales clubs'!B:F,4,FALSE)</f>
        <v>#N/A</v>
      </c>
      <c r="F311" s="24" t="e">
        <f>VLOOKUP(B311,TºCrono!B:C,2,FALSE)</f>
        <v>#N/A</v>
      </c>
      <c r="G311" s="25"/>
      <c r="H311" s="26" t="e">
        <f t="shared" si="38"/>
        <v>#N/A</v>
      </c>
      <c r="I311" s="27"/>
      <c r="J311" s="27" t="e">
        <f t="shared" si="39"/>
        <v>#N/A</v>
      </c>
      <c r="K311" s="27"/>
      <c r="L311" s="27"/>
      <c r="M311" s="1" t="e">
        <f t="shared" si="40"/>
        <v>#N/A</v>
      </c>
      <c r="N311" s="1" t="e">
        <f t="shared" si="41"/>
        <v>#N/A</v>
      </c>
      <c r="O311" s="7" t="e">
        <f t="shared" si="42"/>
        <v>#N/A</v>
      </c>
      <c r="P311" s="7"/>
      <c r="Q311" s="7" t="e">
        <f>IF(N311&lt;VLOOKUP(E311,'Horario salida'!$C$3:$E$41,3,FALSE),M311-1,M311)</f>
        <v>#N/A</v>
      </c>
      <c r="R311" s="7" t="e">
        <f>IF(N311&lt;VLOOKUP(E311,'Horario salida'!$C$3:$E$41,3,FALSE),N311+60,N311)</f>
        <v>#N/A</v>
      </c>
      <c r="S311" s="7" t="e">
        <f>IF(O311&lt;VLOOKUP(E311,'Horario salida'!$C$3:$F$41,4,FALSE),R311-1,R311)</f>
        <v>#N/A</v>
      </c>
      <c r="T311" s="7" t="e">
        <f>IF(O311&lt;VLOOKUP(E311,'Horario salida'!$C$3:$F$41,4,FALSE),O311+100,O311)</f>
        <v>#N/A</v>
      </c>
      <c r="U311" s="7"/>
      <c r="V311" s="7"/>
      <c r="W311" s="7"/>
      <c r="X311" s="8" t="e">
        <f>Q311-VLOOKUP(E311,'Horario salida'!$C$3:$D$41,2,FALSE)</f>
        <v>#N/A</v>
      </c>
      <c r="Y311" s="8" t="e">
        <f>S311-VLOOKUP(E311,'Horario salida'!$C$3:$E$41,3,FALSE)</f>
        <v>#N/A</v>
      </c>
      <c r="Z311" s="8" t="e">
        <f>T311-VLOOKUP(E311,'Horario salida'!$C$3:$F$41,4,FALSE)</f>
        <v>#N/A</v>
      </c>
      <c r="AB311" s="8" t="e">
        <f t="shared" si="43"/>
        <v>#N/A</v>
      </c>
      <c r="AC311" s="8" t="e">
        <f t="shared" si="44"/>
        <v>#N/A</v>
      </c>
      <c r="AD311" s="8" t="e">
        <f t="shared" si="45"/>
        <v>#N/A</v>
      </c>
      <c r="AF311" s="27"/>
      <c r="AG311" s="30"/>
      <c r="AH311" s="27"/>
      <c r="AI311" s="27"/>
      <c r="AJ311" s="27"/>
      <c r="AK311" s="28"/>
    </row>
    <row r="312" spans="2:37" ht="18" x14ac:dyDescent="0.35">
      <c r="B312" s="196"/>
      <c r="C312" s="37" t="e">
        <f>VLOOKUP(B312,'1 - Dorsales clubs'!B:C,2,FALSE)</f>
        <v>#N/A</v>
      </c>
      <c r="D312" s="37" t="e">
        <f>VLOOKUP(C312,'1 - Dorsales clubs'!C:D,2,FALSE)</f>
        <v>#N/A</v>
      </c>
      <c r="E312" s="37" t="e">
        <f>VLOOKUP(B312,'1 - Dorsales clubs'!B:F,4,FALSE)</f>
        <v>#N/A</v>
      </c>
      <c r="F312" s="24" t="e">
        <f>VLOOKUP(B312,TºCrono!B:C,2,FALSE)</f>
        <v>#N/A</v>
      </c>
      <c r="G312" s="25"/>
      <c r="H312" s="26" t="e">
        <f t="shared" si="38"/>
        <v>#N/A</v>
      </c>
      <c r="I312" s="27"/>
      <c r="J312" s="27" t="e">
        <f t="shared" si="39"/>
        <v>#N/A</v>
      </c>
      <c r="K312" s="27"/>
      <c r="L312" s="27"/>
      <c r="M312" s="1" t="e">
        <f t="shared" si="40"/>
        <v>#N/A</v>
      </c>
      <c r="N312" s="1" t="e">
        <f t="shared" si="41"/>
        <v>#N/A</v>
      </c>
      <c r="O312" s="7" t="e">
        <f t="shared" si="42"/>
        <v>#N/A</v>
      </c>
      <c r="P312" s="7"/>
      <c r="Q312" s="7" t="e">
        <f>IF(N312&lt;VLOOKUP(E312,'Horario salida'!$C$3:$E$41,3,FALSE),M312-1,M312)</f>
        <v>#N/A</v>
      </c>
      <c r="R312" s="7" t="e">
        <f>IF(N312&lt;VLOOKUP(E312,'Horario salida'!$C$3:$E$41,3,FALSE),N312+60,N312)</f>
        <v>#N/A</v>
      </c>
      <c r="S312" s="7" t="e">
        <f>IF(O312&lt;VLOOKUP(E312,'Horario salida'!$C$3:$F$41,4,FALSE),R312-1,R312)</f>
        <v>#N/A</v>
      </c>
      <c r="T312" s="7" t="e">
        <f>IF(O312&lt;VLOOKUP(E312,'Horario salida'!$C$3:$F$41,4,FALSE),O312+100,O312)</f>
        <v>#N/A</v>
      </c>
      <c r="U312" s="7"/>
      <c r="V312" s="7"/>
      <c r="W312" s="7"/>
      <c r="X312" s="8" t="e">
        <f>Q312-VLOOKUP(E312,'Horario salida'!$C$3:$D$41,2,FALSE)</f>
        <v>#N/A</v>
      </c>
      <c r="Y312" s="8" t="e">
        <f>S312-VLOOKUP(E312,'Horario salida'!$C$3:$E$41,3,FALSE)</f>
        <v>#N/A</v>
      </c>
      <c r="Z312" s="8" t="e">
        <f>T312-VLOOKUP(E312,'Horario salida'!$C$3:$F$41,4,FALSE)</f>
        <v>#N/A</v>
      </c>
      <c r="AB312" s="8" t="e">
        <f t="shared" si="43"/>
        <v>#N/A</v>
      </c>
      <c r="AC312" s="8" t="e">
        <f t="shared" si="44"/>
        <v>#N/A</v>
      </c>
      <c r="AD312" s="8" t="e">
        <f t="shared" si="45"/>
        <v>#N/A</v>
      </c>
      <c r="AF312" s="27"/>
      <c r="AG312" s="30"/>
      <c r="AH312" s="27"/>
      <c r="AI312" s="27"/>
      <c r="AJ312" s="27"/>
      <c r="AK312" s="28"/>
    </row>
    <row r="313" spans="2:37" ht="18" x14ac:dyDescent="0.35">
      <c r="B313" s="196"/>
      <c r="C313" s="37" t="e">
        <f>VLOOKUP(B313,'1 - Dorsales clubs'!B:C,2,FALSE)</f>
        <v>#N/A</v>
      </c>
      <c r="D313" s="37" t="e">
        <f>VLOOKUP(C313,'1 - Dorsales clubs'!C:D,2,FALSE)</f>
        <v>#N/A</v>
      </c>
      <c r="E313" s="37" t="e">
        <f>VLOOKUP(B313,'1 - Dorsales clubs'!B:F,4,FALSE)</f>
        <v>#N/A</v>
      </c>
      <c r="F313" s="24" t="e">
        <f>VLOOKUP(B313,TºCrono!B:C,2,FALSE)</f>
        <v>#N/A</v>
      </c>
      <c r="G313" s="25"/>
      <c r="H313" s="26" t="e">
        <f t="shared" si="38"/>
        <v>#N/A</v>
      </c>
      <c r="I313" s="27"/>
      <c r="J313" s="27" t="e">
        <f t="shared" si="39"/>
        <v>#N/A</v>
      </c>
      <c r="K313" s="27"/>
      <c r="L313" s="27"/>
      <c r="M313" s="1" t="e">
        <f t="shared" si="40"/>
        <v>#N/A</v>
      </c>
      <c r="N313" s="1" t="e">
        <f t="shared" si="41"/>
        <v>#N/A</v>
      </c>
      <c r="O313" s="7" t="e">
        <f t="shared" si="42"/>
        <v>#N/A</v>
      </c>
      <c r="P313" s="7"/>
      <c r="Q313" s="7" t="e">
        <f>IF(N313&lt;VLOOKUP(E313,'Horario salida'!$C$3:$E$41,3,FALSE),M313-1,M313)</f>
        <v>#N/A</v>
      </c>
      <c r="R313" s="7" t="e">
        <f>IF(N313&lt;VLOOKUP(E313,'Horario salida'!$C$3:$E$41,3,FALSE),N313+60,N313)</f>
        <v>#N/A</v>
      </c>
      <c r="S313" s="7" t="e">
        <f>IF(O313&lt;VLOOKUP(E313,'Horario salida'!$C$3:$F$41,4,FALSE),R313-1,R313)</f>
        <v>#N/A</v>
      </c>
      <c r="T313" s="7" t="e">
        <f>IF(O313&lt;VLOOKUP(E313,'Horario salida'!$C$3:$F$41,4,FALSE),O313+100,O313)</f>
        <v>#N/A</v>
      </c>
      <c r="U313" s="7"/>
      <c r="V313" s="7"/>
      <c r="W313" s="7"/>
      <c r="X313" s="8" t="e">
        <f>Q313-VLOOKUP(E313,'Horario salida'!$C$3:$D$41,2,FALSE)</f>
        <v>#N/A</v>
      </c>
      <c r="Y313" s="8" t="e">
        <f>S313-VLOOKUP(E313,'Horario salida'!$C$3:$E$41,3,FALSE)</f>
        <v>#N/A</v>
      </c>
      <c r="Z313" s="8" t="e">
        <f>T313-VLOOKUP(E313,'Horario salida'!$C$3:$F$41,4,FALSE)</f>
        <v>#N/A</v>
      </c>
      <c r="AB313" s="8" t="e">
        <f t="shared" si="43"/>
        <v>#N/A</v>
      </c>
      <c r="AC313" s="8" t="e">
        <f t="shared" si="44"/>
        <v>#N/A</v>
      </c>
      <c r="AD313" s="8" t="e">
        <f t="shared" si="45"/>
        <v>#N/A</v>
      </c>
      <c r="AF313" s="27"/>
      <c r="AG313" s="30"/>
      <c r="AH313" s="27"/>
      <c r="AI313" s="27"/>
      <c r="AJ313" s="27"/>
      <c r="AK313" s="28"/>
    </row>
    <row r="314" spans="2:37" ht="18" x14ac:dyDescent="0.35">
      <c r="B314" s="196"/>
      <c r="C314" s="37" t="e">
        <f>VLOOKUP(B314,'1 - Dorsales clubs'!B:C,2,FALSE)</f>
        <v>#N/A</v>
      </c>
      <c r="D314" s="37" t="e">
        <f>VLOOKUP(C314,'1 - Dorsales clubs'!C:D,2,FALSE)</f>
        <v>#N/A</v>
      </c>
      <c r="E314" s="37" t="e">
        <f>VLOOKUP(B314,'1 - Dorsales clubs'!B:F,4,FALSE)</f>
        <v>#N/A</v>
      </c>
      <c r="F314" s="24" t="e">
        <f>VLOOKUP(B314,TºCrono!B:C,2,FALSE)</f>
        <v>#N/A</v>
      </c>
      <c r="G314" s="25"/>
      <c r="H314" s="26" t="e">
        <f t="shared" si="38"/>
        <v>#N/A</v>
      </c>
      <c r="I314" s="27"/>
      <c r="J314" s="27" t="e">
        <f t="shared" si="39"/>
        <v>#N/A</v>
      </c>
      <c r="K314" s="27"/>
      <c r="L314" s="27"/>
      <c r="M314" s="1" t="e">
        <f t="shared" si="40"/>
        <v>#N/A</v>
      </c>
      <c r="N314" s="1" t="e">
        <f t="shared" si="41"/>
        <v>#N/A</v>
      </c>
      <c r="O314" s="7" t="e">
        <f t="shared" si="42"/>
        <v>#N/A</v>
      </c>
      <c r="P314" s="7"/>
      <c r="Q314" s="7" t="e">
        <f>IF(N314&lt;VLOOKUP(E314,'Horario salida'!$C$3:$E$41,3,FALSE),M314-1,M314)</f>
        <v>#N/A</v>
      </c>
      <c r="R314" s="7" t="e">
        <f>IF(N314&lt;VLOOKUP(E314,'Horario salida'!$C$3:$E$41,3,FALSE),N314+60,N314)</f>
        <v>#N/A</v>
      </c>
      <c r="S314" s="7" t="e">
        <f>IF(O314&lt;VLOOKUP(E314,'Horario salida'!$C$3:$F$41,4,FALSE),R314-1,R314)</f>
        <v>#N/A</v>
      </c>
      <c r="T314" s="7" t="e">
        <f>IF(O314&lt;VLOOKUP(E314,'Horario salida'!$C$3:$F$41,4,FALSE),O314+100,O314)</f>
        <v>#N/A</v>
      </c>
      <c r="U314" s="7"/>
      <c r="V314" s="7"/>
      <c r="W314" s="7"/>
      <c r="X314" s="8" t="e">
        <f>Q314-VLOOKUP(E314,'Horario salida'!$C$3:$D$41,2,FALSE)</f>
        <v>#N/A</v>
      </c>
      <c r="Y314" s="8" t="e">
        <f>S314-VLOOKUP(E314,'Horario salida'!$C$3:$E$41,3,FALSE)</f>
        <v>#N/A</v>
      </c>
      <c r="Z314" s="8" t="e">
        <f>T314-VLOOKUP(E314,'Horario salida'!$C$3:$F$41,4,FALSE)</f>
        <v>#N/A</v>
      </c>
      <c r="AB314" s="8" t="e">
        <f t="shared" si="43"/>
        <v>#N/A</v>
      </c>
      <c r="AC314" s="8" t="e">
        <f t="shared" si="44"/>
        <v>#N/A</v>
      </c>
      <c r="AD314" s="8" t="e">
        <f t="shared" si="45"/>
        <v>#N/A</v>
      </c>
      <c r="AF314" s="27"/>
      <c r="AG314" s="30"/>
      <c r="AH314" s="27"/>
      <c r="AI314" s="27"/>
      <c r="AJ314" s="27"/>
      <c r="AK314" s="28"/>
    </row>
    <row r="315" spans="2:37" ht="18" x14ac:dyDescent="0.35">
      <c r="B315" s="196"/>
      <c r="C315" s="37" t="e">
        <f>VLOOKUP(B315,'1 - Dorsales clubs'!B:C,2,FALSE)</f>
        <v>#N/A</v>
      </c>
      <c r="D315" s="37" t="e">
        <f>VLOOKUP(C315,'1 - Dorsales clubs'!C:D,2,FALSE)</f>
        <v>#N/A</v>
      </c>
      <c r="E315" s="37" t="e">
        <f>VLOOKUP(B315,'1 - Dorsales clubs'!B:F,4,FALSE)</f>
        <v>#N/A</v>
      </c>
      <c r="F315" s="24" t="e">
        <f>VLOOKUP(B315,TºCrono!B:C,2,FALSE)</f>
        <v>#N/A</v>
      </c>
      <c r="G315" s="25"/>
      <c r="H315" s="26" t="e">
        <f t="shared" si="38"/>
        <v>#N/A</v>
      </c>
      <c r="I315" s="27"/>
      <c r="J315" s="27" t="e">
        <f t="shared" si="39"/>
        <v>#N/A</v>
      </c>
      <c r="K315" s="27"/>
      <c r="L315" s="27"/>
      <c r="M315" s="1" t="e">
        <f t="shared" si="40"/>
        <v>#N/A</v>
      </c>
      <c r="N315" s="1" t="e">
        <f t="shared" si="41"/>
        <v>#N/A</v>
      </c>
      <c r="O315" s="7" t="e">
        <f t="shared" si="42"/>
        <v>#N/A</v>
      </c>
      <c r="P315" s="7"/>
      <c r="Q315" s="7" t="e">
        <f>IF(N315&lt;VLOOKUP(E315,'Horario salida'!$C$3:$E$41,3,FALSE),M315-1,M315)</f>
        <v>#N/A</v>
      </c>
      <c r="R315" s="7" t="e">
        <f>IF(N315&lt;VLOOKUP(E315,'Horario salida'!$C$3:$E$41,3,FALSE),N315+60,N315)</f>
        <v>#N/A</v>
      </c>
      <c r="S315" s="7" t="e">
        <f>IF(O315&lt;VLOOKUP(E315,'Horario salida'!$C$3:$F$41,4,FALSE),R315-1,R315)</f>
        <v>#N/A</v>
      </c>
      <c r="T315" s="7" t="e">
        <f>IF(O315&lt;VLOOKUP(E315,'Horario salida'!$C$3:$F$41,4,FALSE),O315+100,O315)</f>
        <v>#N/A</v>
      </c>
      <c r="U315" s="7"/>
      <c r="V315" s="7"/>
      <c r="W315" s="7"/>
      <c r="X315" s="8" t="e">
        <f>Q315-VLOOKUP(E315,'Horario salida'!$C$3:$D$41,2,FALSE)</f>
        <v>#N/A</v>
      </c>
      <c r="Y315" s="8" t="e">
        <f>S315-VLOOKUP(E315,'Horario salida'!$C$3:$E$41,3,FALSE)</f>
        <v>#N/A</v>
      </c>
      <c r="Z315" s="8" t="e">
        <f>T315-VLOOKUP(E315,'Horario salida'!$C$3:$F$41,4,FALSE)</f>
        <v>#N/A</v>
      </c>
      <c r="AB315" s="8" t="e">
        <f t="shared" si="43"/>
        <v>#N/A</v>
      </c>
      <c r="AC315" s="8" t="e">
        <f t="shared" si="44"/>
        <v>#N/A</v>
      </c>
      <c r="AD315" s="8" t="e">
        <f t="shared" si="45"/>
        <v>#N/A</v>
      </c>
      <c r="AF315" s="27"/>
      <c r="AG315" s="30"/>
      <c r="AH315" s="27"/>
      <c r="AI315" s="27"/>
      <c r="AJ315" s="27"/>
      <c r="AK315" s="28"/>
    </row>
    <row r="316" spans="2:37" ht="18" x14ac:dyDescent="0.35">
      <c r="B316" s="196"/>
      <c r="C316" s="37" t="e">
        <f>VLOOKUP(B316,'1 - Dorsales clubs'!B:C,2,FALSE)</f>
        <v>#N/A</v>
      </c>
      <c r="D316" s="37" t="e">
        <f>VLOOKUP(C316,'1 - Dorsales clubs'!C:D,2,FALSE)</f>
        <v>#N/A</v>
      </c>
      <c r="E316" s="37" t="e">
        <f>VLOOKUP(B316,'1 - Dorsales clubs'!B:F,4,FALSE)</f>
        <v>#N/A</v>
      </c>
      <c r="F316" s="24" t="e">
        <f>VLOOKUP(B316,TºCrono!B:C,2,FALSE)</f>
        <v>#N/A</v>
      </c>
      <c r="G316" s="25"/>
      <c r="H316" s="26" t="e">
        <f t="shared" si="38"/>
        <v>#N/A</v>
      </c>
      <c r="I316" s="27"/>
      <c r="J316" s="27" t="e">
        <f t="shared" si="39"/>
        <v>#N/A</v>
      </c>
      <c r="K316" s="27"/>
      <c r="L316" s="27"/>
      <c r="M316" s="1" t="e">
        <f t="shared" si="40"/>
        <v>#N/A</v>
      </c>
      <c r="N316" s="1" t="e">
        <f t="shared" si="41"/>
        <v>#N/A</v>
      </c>
      <c r="O316" s="7" t="e">
        <f t="shared" si="42"/>
        <v>#N/A</v>
      </c>
      <c r="P316" s="7"/>
      <c r="Q316" s="7" t="e">
        <f>IF(N316&lt;VLOOKUP(E316,'Horario salida'!$C$3:$E$41,3,FALSE),M316-1,M316)</f>
        <v>#N/A</v>
      </c>
      <c r="R316" s="7" t="e">
        <f>IF(N316&lt;VLOOKUP(E316,'Horario salida'!$C$3:$E$41,3,FALSE),N316+60,N316)</f>
        <v>#N/A</v>
      </c>
      <c r="S316" s="7" t="e">
        <f>IF(O316&lt;VLOOKUP(E316,'Horario salida'!$C$3:$F$41,4,FALSE),R316-1,R316)</f>
        <v>#N/A</v>
      </c>
      <c r="T316" s="7" t="e">
        <f>IF(O316&lt;VLOOKUP(E316,'Horario salida'!$C$3:$F$41,4,FALSE),O316+100,O316)</f>
        <v>#N/A</v>
      </c>
      <c r="U316" s="7"/>
      <c r="V316" s="7"/>
      <c r="W316" s="7"/>
      <c r="X316" s="8" t="e">
        <f>Q316-VLOOKUP(E316,'Horario salida'!$C$3:$D$41,2,FALSE)</f>
        <v>#N/A</v>
      </c>
      <c r="Y316" s="8" t="e">
        <f>S316-VLOOKUP(E316,'Horario salida'!$C$3:$E$41,3,FALSE)</f>
        <v>#N/A</v>
      </c>
      <c r="Z316" s="8" t="e">
        <f>T316-VLOOKUP(E316,'Horario salida'!$C$3:$F$41,4,FALSE)</f>
        <v>#N/A</v>
      </c>
      <c r="AB316" s="8" t="e">
        <f t="shared" si="43"/>
        <v>#N/A</v>
      </c>
      <c r="AC316" s="8" t="e">
        <f t="shared" si="44"/>
        <v>#N/A</v>
      </c>
      <c r="AD316" s="8" t="e">
        <f t="shared" si="45"/>
        <v>#N/A</v>
      </c>
      <c r="AF316" s="27"/>
      <c r="AG316" s="30"/>
      <c r="AH316" s="27"/>
      <c r="AI316" s="27"/>
      <c r="AJ316" s="27"/>
      <c r="AK316" s="28"/>
    </row>
    <row r="317" spans="2:37" ht="18" x14ac:dyDescent="0.35">
      <c r="B317" s="196"/>
      <c r="C317" s="37" t="e">
        <f>VLOOKUP(B317,'1 - Dorsales clubs'!B:C,2,FALSE)</f>
        <v>#N/A</v>
      </c>
      <c r="D317" s="37" t="e">
        <f>VLOOKUP(C317,'1 - Dorsales clubs'!C:D,2,FALSE)</f>
        <v>#N/A</v>
      </c>
      <c r="E317" s="37" t="e">
        <f>VLOOKUP(B317,'1 - Dorsales clubs'!B:F,4,FALSE)</f>
        <v>#N/A</v>
      </c>
      <c r="F317" s="24" t="e">
        <f>VLOOKUP(B317,TºCrono!B:C,2,FALSE)</f>
        <v>#N/A</v>
      </c>
      <c r="G317" s="25"/>
      <c r="H317" s="26" t="e">
        <f t="shared" si="38"/>
        <v>#N/A</v>
      </c>
      <c r="I317" s="27"/>
      <c r="J317" s="27" t="e">
        <f t="shared" si="39"/>
        <v>#N/A</v>
      </c>
      <c r="K317" s="27"/>
      <c r="L317" s="27"/>
      <c r="M317" s="1" t="e">
        <f t="shared" si="40"/>
        <v>#N/A</v>
      </c>
      <c r="N317" s="1" t="e">
        <f t="shared" si="41"/>
        <v>#N/A</v>
      </c>
      <c r="O317" s="7" t="e">
        <f t="shared" si="42"/>
        <v>#N/A</v>
      </c>
      <c r="P317" s="7"/>
      <c r="Q317" s="7" t="e">
        <f>IF(N317&lt;VLOOKUP(E317,'Horario salida'!$C$3:$E$41,3,FALSE),M317-1,M317)</f>
        <v>#N/A</v>
      </c>
      <c r="R317" s="7" t="e">
        <f>IF(N317&lt;VLOOKUP(E317,'Horario salida'!$C$3:$E$41,3,FALSE),N317+60,N317)</f>
        <v>#N/A</v>
      </c>
      <c r="S317" s="7" t="e">
        <f>IF(O317&lt;VLOOKUP(E317,'Horario salida'!$C$3:$F$41,4,FALSE),R317-1,R317)</f>
        <v>#N/A</v>
      </c>
      <c r="T317" s="7" t="e">
        <f>IF(O317&lt;VLOOKUP(E317,'Horario salida'!$C$3:$F$41,4,FALSE),O317+100,O317)</f>
        <v>#N/A</v>
      </c>
      <c r="U317" s="7"/>
      <c r="V317" s="7"/>
      <c r="W317" s="7"/>
      <c r="X317" s="8" t="e">
        <f>Q317-VLOOKUP(E317,'Horario salida'!$C$3:$D$41,2,FALSE)</f>
        <v>#N/A</v>
      </c>
      <c r="Y317" s="8" t="e">
        <f>S317-VLOOKUP(E317,'Horario salida'!$C$3:$E$41,3,FALSE)</f>
        <v>#N/A</v>
      </c>
      <c r="Z317" s="8" t="e">
        <f>T317-VLOOKUP(E317,'Horario salida'!$C$3:$F$41,4,FALSE)</f>
        <v>#N/A</v>
      </c>
      <c r="AB317" s="8" t="e">
        <f t="shared" si="43"/>
        <v>#N/A</v>
      </c>
      <c r="AC317" s="8" t="e">
        <f t="shared" si="44"/>
        <v>#N/A</v>
      </c>
      <c r="AD317" s="8" t="e">
        <f t="shared" si="45"/>
        <v>#N/A</v>
      </c>
      <c r="AF317" s="27"/>
      <c r="AG317" s="30"/>
      <c r="AH317" s="27"/>
      <c r="AI317" s="27"/>
      <c r="AJ317" s="27"/>
      <c r="AK317" s="28"/>
    </row>
    <row r="318" spans="2:37" ht="18" x14ac:dyDescent="0.35">
      <c r="B318" s="196"/>
      <c r="C318" s="37" t="e">
        <f>VLOOKUP(B318,'1 - Dorsales clubs'!B:C,2,FALSE)</f>
        <v>#N/A</v>
      </c>
      <c r="D318" s="37" t="e">
        <f>VLOOKUP(C318,'1 - Dorsales clubs'!C:D,2,FALSE)</f>
        <v>#N/A</v>
      </c>
      <c r="E318" s="37" t="e">
        <f>VLOOKUP(B318,'1 - Dorsales clubs'!B:F,4,FALSE)</f>
        <v>#N/A</v>
      </c>
      <c r="F318" s="24" t="e">
        <f>VLOOKUP(B318,TºCrono!B:C,2,FALSE)</f>
        <v>#N/A</v>
      </c>
      <c r="G318" s="25"/>
      <c r="H318" s="26" t="e">
        <f t="shared" si="38"/>
        <v>#N/A</v>
      </c>
      <c r="I318" s="27"/>
      <c r="J318" s="27" t="e">
        <f t="shared" si="39"/>
        <v>#N/A</v>
      </c>
      <c r="K318" s="27"/>
      <c r="L318" s="27"/>
      <c r="M318" s="1" t="e">
        <f t="shared" si="40"/>
        <v>#N/A</v>
      </c>
      <c r="N318" s="1" t="e">
        <f t="shared" si="41"/>
        <v>#N/A</v>
      </c>
      <c r="O318" s="7" t="e">
        <f t="shared" si="42"/>
        <v>#N/A</v>
      </c>
      <c r="P318" s="7"/>
      <c r="Q318" s="7" t="e">
        <f>IF(N318&lt;VLOOKUP(E318,'Horario salida'!$C$3:$E$41,3,FALSE),M318-1,M318)</f>
        <v>#N/A</v>
      </c>
      <c r="R318" s="7" t="e">
        <f>IF(N318&lt;VLOOKUP(E318,'Horario salida'!$C$3:$E$41,3,FALSE),N318+60,N318)</f>
        <v>#N/A</v>
      </c>
      <c r="S318" s="7" t="e">
        <f>IF(O318&lt;VLOOKUP(E318,'Horario salida'!$C$3:$F$41,4,FALSE),R318-1,R318)</f>
        <v>#N/A</v>
      </c>
      <c r="T318" s="7" t="e">
        <f>IF(O318&lt;VLOOKUP(E318,'Horario salida'!$C$3:$F$41,4,FALSE),O318+100,O318)</f>
        <v>#N/A</v>
      </c>
      <c r="U318" s="7"/>
      <c r="V318" s="7"/>
      <c r="W318" s="7"/>
      <c r="X318" s="8" t="e">
        <f>Q318-VLOOKUP(E318,'Horario salida'!$C$3:$D$41,2,FALSE)</f>
        <v>#N/A</v>
      </c>
      <c r="Y318" s="8" t="e">
        <f>S318-VLOOKUP(E318,'Horario salida'!$C$3:$E$41,3,FALSE)</f>
        <v>#N/A</v>
      </c>
      <c r="Z318" s="8" t="e">
        <f>T318-VLOOKUP(E318,'Horario salida'!$C$3:$F$41,4,FALSE)</f>
        <v>#N/A</v>
      </c>
      <c r="AB318" s="8" t="e">
        <f t="shared" si="43"/>
        <v>#N/A</v>
      </c>
      <c r="AC318" s="8" t="e">
        <f t="shared" si="44"/>
        <v>#N/A</v>
      </c>
      <c r="AD318" s="8" t="e">
        <f t="shared" si="45"/>
        <v>#N/A</v>
      </c>
      <c r="AF318" s="27"/>
      <c r="AG318" s="30"/>
      <c r="AH318" s="27"/>
      <c r="AI318" s="27"/>
      <c r="AJ318" s="27"/>
      <c r="AK318" s="28"/>
    </row>
    <row r="319" spans="2:37" ht="18" x14ac:dyDescent="0.35">
      <c r="B319" s="196"/>
      <c r="C319" s="37" t="e">
        <f>VLOOKUP(B319,'1 - Dorsales clubs'!B:C,2,FALSE)</f>
        <v>#N/A</v>
      </c>
      <c r="D319" s="37" t="e">
        <f>VLOOKUP(C319,'1 - Dorsales clubs'!C:D,2,FALSE)</f>
        <v>#N/A</v>
      </c>
      <c r="E319" s="37" t="e">
        <f>VLOOKUP(B319,'1 - Dorsales clubs'!B:F,4,FALSE)</f>
        <v>#N/A</v>
      </c>
      <c r="F319" s="24" t="e">
        <f>VLOOKUP(B319,TºCrono!B:C,2,FALSE)</f>
        <v>#N/A</v>
      </c>
      <c r="G319" s="25"/>
      <c r="H319" s="26" t="e">
        <f t="shared" si="38"/>
        <v>#N/A</v>
      </c>
      <c r="I319" s="27"/>
      <c r="J319" s="27" t="e">
        <f t="shared" si="39"/>
        <v>#N/A</v>
      </c>
      <c r="K319" s="27"/>
      <c r="L319" s="27"/>
      <c r="M319" s="1" t="e">
        <f t="shared" si="40"/>
        <v>#N/A</v>
      </c>
      <c r="N319" s="1" t="e">
        <f t="shared" si="41"/>
        <v>#N/A</v>
      </c>
      <c r="O319" s="7" t="e">
        <f t="shared" si="42"/>
        <v>#N/A</v>
      </c>
      <c r="P319" s="7"/>
      <c r="Q319" s="7" t="e">
        <f>IF(N319&lt;VLOOKUP(E319,'Horario salida'!$C$3:$E$41,3,FALSE),M319-1,M319)</f>
        <v>#N/A</v>
      </c>
      <c r="R319" s="7" t="e">
        <f>IF(N319&lt;VLOOKUP(E319,'Horario salida'!$C$3:$E$41,3,FALSE),N319+60,N319)</f>
        <v>#N/A</v>
      </c>
      <c r="S319" s="7" t="e">
        <f>IF(O319&lt;VLOOKUP(E319,'Horario salida'!$C$3:$F$41,4,FALSE),R319-1,R319)</f>
        <v>#N/A</v>
      </c>
      <c r="T319" s="7" t="e">
        <f>IF(O319&lt;VLOOKUP(E319,'Horario salida'!$C$3:$F$41,4,FALSE),O319+100,O319)</f>
        <v>#N/A</v>
      </c>
      <c r="U319" s="7"/>
      <c r="V319" s="7"/>
      <c r="W319" s="7"/>
      <c r="X319" s="8" t="e">
        <f>Q319-VLOOKUP(E319,'Horario salida'!$C$3:$D$41,2,FALSE)</f>
        <v>#N/A</v>
      </c>
      <c r="Y319" s="8" t="e">
        <f>S319-VLOOKUP(E319,'Horario salida'!$C$3:$E$41,3,FALSE)</f>
        <v>#N/A</v>
      </c>
      <c r="Z319" s="8" t="e">
        <f>T319-VLOOKUP(E319,'Horario salida'!$C$3:$F$41,4,FALSE)</f>
        <v>#N/A</v>
      </c>
      <c r="AB319" s="8" t="e">
        <f t="shared" si="43"/>
        <v>#N/A</v>
      </c>
      <c r="AC319" s="8" t="e">
        <f t="shared" si="44"/>
        <v>#N/A</v>
      </c>
      <c r="AD319" s="8" t="e">
        <f t="shared" si="45"/>
        <v>#N/A</v>
      </c>
      <c r="AF319" s="27"/>
      <c r="AG319" s="30"/>
      <c r="AH319" s="27"/>
      <c r="AI319" s="27"/>
      <c r="AJ319" s="27"/>
      <c r="AK319" s="28"/>
    </row>
    <row r="320" spans="2:37" ht="18" x14ac:dyDescent="0.35">
      <c r="B320" s="196"/>
      <c r="C320" s="37" t="e">
        <f>VLOOKUP(B320,'1 - Dorsales clubs'!B:C,2,FALSE)</f>
        <v>#N/A</v>
      </c>
      <c r="D320" s="37" t="e">
        <f>VLOOKUP(C320,'1 - Dorsales clubs'!C:D,2,FALSE)</f>
        <v>#N/A</v>
      </c>
      <c r="E320" s="37" t="e">
        <f>VLOOKUP(B320,'1 - Dorsales clubs'!B:F,4,FALSE)</f>
        <v>#N/A</v>
      </c>
      <c r="F320" s="24" t="e">
        <f>VLOOKUP(B320,TºCrono!B:C,2,FALSE)</f>
        <v>#N/A</v>
      </c>
      <c r="G320" s="25"/>
      <c r="H320" s="26" t="e">
        <f t="shared" si="38"/>
        <v>#N/A</v>
      </c>
      <c r="I320" s="27"/>
      <c r="J320" s="27" t="e">
        <f t="shared" si="39"/>
        <v>#N/A</v>
      </c>
      <c r="K320" s="27"/>
      <c r="L320" s="27"/>
      <c r="M320" s="1" t="e">
        <f t="shared" si="40"/>
        <v>#N/A</v>
      </c>
      <c r="N320" s="1" t="e">
        <f t="shared" si="41"/>
        <v>#N/A</v>
      </c>
      <c r="O320" s="7" t="e">
        <f t="shared" si="42"/>
        <v>#N/A</v>
      </c>
      <c r="P320" s="7"/>
      <c r="Q320" s="7" t="e">
        <f>IF(N320&lt;VLOOKUP(E320,'Horario salida'!$C$3:$E$41,3,FALSE),M320-1,M320)</f>
        <v>#N/A</v>
      </c>
      <c r="R320" s="7" t="e">
        <f>IF(N320&lt;VLOOKUP(E320,'Horario salida'!$C$3:$E$41,3,FALSE),N320+60,N320)</f>
        <v>#N/A</v>
      </c>
      <c r="S320" s="7" t="e">
        <f>IF(O320&lt;VLOOKUP(E320,'Horario salida'!$C$3:$F$41,4,FALSE),R320-1,R320)</f>
        <v>#N/A</v>
      </c>
      <c r="T320" s="7" t="e">
        <f>IF(O320&lt;VLOOKUP(E320,'Horario salida'!$C$3:$F$41,4,FALSE),O320+100,O320)</f>
        <v>#N/A</v>
      </c>
      <c r="U320" s="7"/>
      <c r="V320" s="7"/>
      <c r="W320" s="7"/>
      <c r="X320" s="8" t="e">
        <f>Q320-VLOOKUP(E320,'Horario salida'!$C$3:$D$41,2,FALSE)</f>
        <v>#N/A</v>
      </c>
      <c r="Y320" s="8" t="e">
        <f>S320-VLOOKUP(E320,'Horario salida'!$C$3:$E$41,3,FALSE)</f>
        <v>#N/A</v>
      </c>
      <c r="Z320" s="8" t="e">
        <f>T320-VLOOKUP(E320,'Horario salida'!$C$3:$F$41,4,FALSE)</f>
        <v>#N/A</v>
      </c>
      <c r="AB320" s="8" t="e">
        <f t="shared" si="43"/>
        <v>#N/A</v>
      </c>
      <c r="AC320" s="8" t="e">
        <f t="shared" si="44"/>
        <v>#N/A</v>
      </c>
      <c r="AD320" s="8" t="e">
        <f t="shared" si="45"/>
        <v>#N/A</v>
      </c>
      <c r="AF320" s="27"/>
      <c r="AG320" s="30"/>
      <c r="AH320" s="27"/>
      <c r="AI320" s="27"/>
      <c r="AJ320" s="27"/>
      <c r="AK320" s="28"/>
    </row>
    <row r="321" spans="2:37" ht="18" x14ac:dyDescent="0.35">
      <c r="B321" s="196"/>
      <c r="C321" s="37" t="e">
        <f>VLOOKUP(B321,'1 - Dorsales clubs'!B:C,2,FALSE)</f>
        <v>#N/A</v>
      </c>
      <c r="D321" s="37" t="e">
        <f>VLOOKUP(C321,'1 - Dorsales clubs'!C:D,2,FALSE)</f>
        <v>#N/A</v>
      </c>
      <c r="E321" s="37" t="e">
        <f>VLOOKUP(B321,'1 - Dorsales clubs'!B:F,4,FALSE)</f>
        <v>#N/A</v>
      </c>
      <c r="F321" s="24" t="e">
        <f>VLOOKUP(B321,TºCrono!B:C,2,FALSE)</f>
        <v>#N/A</v>
      </c>
      <c r="G321" s="25"/>
      <c r="H321" s="26" t="e">
        <f t="shared" si="38"/>
        <v>#N/A</v>
      </c>
      <c r="I321" s="27"/>
      <c r="J321" s="27" t="e">
        <f t="shared" si="39"/>
        <v>#N/A</v>
      </c>
      <c r="K321" s="27"/>
      <c r="L321" s="27"/>
      <c r="M321" s="1" t="e">
        <f t="shared" si="40"/>
        <v>#N/A</v>
      </c>
      <c r="N321" s="1" t="e">
        <f t="shared" si="41"/>
        <v>#N/A</v>
      </c>
      <c r="O321" s="7" t="e">
        <f t="shared" si="42"/>
        <v>#N/A</v>
      </c>
      <c r="P321" s="7"/>
      <c r="Q321" s="7" t="e">
        <f>IF(N321&lt;VLOOKUP(E321,'Horario salida'!$C$3:$E$41,3,FALSE),M321-1,M321)</f>
        <v>#N/A</v>
      </c>
      <c r="R321" s="7" t="e">
        <f>IF(N321&lt;VLOOKUP(E321,'Horario salida'!$C$3:$E$41,3,FALSE),N321+60,N321)</f>
        <v>#N/A</v>
      </c>
      <c r="S321" s="7" t="e">
        <f>IF(O321&lt;VLOOKUP(E321,'Horario salida'!$C$3:$F$41,4,FALSE),R321-1,R321)</f>
        <v>#N/A</v>
      </c>
      <c r="T321" s="7" t="e">
        <f>IF(O321&lt;VLOOKUP(E321,'Horario salida'!$C$3:$F$41,4,FALSE),O321+100,O321)</f>
        <v>#N/A</v>
      </c>
      <c r="U321" s="7"/>
      <c r="V321" s="7"/>
      <c r="W321" s="7"/>
      <c r="X321" s="8" t="e">
        <f>Q321-VLOOKUP(E321,'Horario salida'!$C$3:$D$41,2,FALSE)</f>
        <v>#N/A</v>
      </c>
      <c r="Y321" s="8" t="e">
        <f>S321-VLOOKUP(E321,'Horario salida'!$C$3:$E$41,3,FALSE)</f>
        <v>#N/A</v>
      </c>
      <c r="Z321" s="8" t="e">
        <f>T321-VLOOKUP(E321,'Horario salida'!$C$3:$F$41,4,FALSE)</f>
        <v>#N/A</v>
      </c>
      <c r="AB321" s="8" t="e">
        <f t="shared" si="43"/>
        <v>#N/A</v>
      </c>
      <c r="AC321" s="8" t="e">
        <f t="shared" si="44"/>
        <v>#N/A</v>
      </c>
      <c r="AD321" s="8" t="e">
        <f t="shared" si="45"/>
        <v>#N/A</v>
      </c>
      <c r="AF321" s="27"/>
      <c r="AG321" s="30"/>
      <c r="AH321" s="27"/>
      <c r="AI321" s="27"/>
      <c r="AJ321" s="27"/>
      <c r="AK321" s="28"/>
    </row>
    <row r="322" spans="2:37" ht="18" x14ac:dyDescent="0.35">
      <c r="B322" s="196"/>
      <c r="C322" s="37" t="e">
        <f>VLOOKUP(B322,'1 - Dorsales clubs'!B:C,2,FALSE)</f>
        <v>#N/A</v>
      </c>
      <c r="D322" s="37" t="e">
        <f>VLOOKUP(C322,'1 - Dorsales clubs'!C:D,2,FALSE)</f>
        <v>#N/A</v>
      </c>
      <c r="E322" s="37" t="e">
        <f>VLOOKUP(B322,'1 - Dorsales clubs'!B:F,4,FALSE)</f>
        <v>#N/A</v>
      </c>
      <c r="F322" s="24" t="e">
        <f>VLOOKUP(B322,TºCrono!B:C,2,FALSE)</f>
        <v>#N/A</v>
      </c>
      <c r="G322" s="25"/>
      <c r="H322" s="26" t="e">
        <f t="shared" si="38"/>
        <v>#N/A</v>
      </c>
      <c r="I322" s="27"/>
      <c r="J322" s="27" t="e">
        <f t="shared" si="39"/>
        <v>#N/A</v>
      </c>
      <c r="K322" s="27"/>
      <c r="L322" s="27"/>
      <c r="M322" s="1" t="e">
        <f t="shared" si="40"/>
        <v>#N/A</v>
      </c>
      <c r="N322" s="1" t="e">
        <f t="shared" si="41"/>
        <v>#N/A</v>
      </c>
      <c r="O322" s="7" t="e">
        <f t="shared" si="42"/>
        <v>#N/A</v>
      </c>
      <c r="P322" s="7"/>
      <c r="Q322" s="7" t="e">
        <f>IF(N322&lt;VLOOKUP(E322,'Horario salida'!$C$3:$E$41,3,FALSE),M322-1,M322)</f>
        <v>#N/A</v>
      </c>
      <c r="R322" s="7" t="e">
        <f>IF(N322&lt;VLOOKUP(E322,'Horario salida'!$C$3:$E$41,3,FALSE),N322+60,N322)</f>
        <v>#N/A</v>
      </c>
      <c r="S322" s="7" t="e">
        <f>IF(O322&lt;VLOOKUP(E322,'Horario salida'!$C$3:$F$41,4,FALSE),R322-1,R322)</f>
        <v>#N/A</v>
      </c>
      <c r="T322" s="7" t="e">
        <f>IF(O322&lt;VLOOKUP(E322,'Horario salida'!$C$3:$F$41,4,FALSE),O322+100,O322)</f>
        <v>#N/A</v>
      </c>
      <c r="U322" s="7"/>
      <c r="V322" s="7"/>
      <c r="W322" s="7"/>
      <c r="X322" s="8" t="e">
        <f>Q322-VLOOKUP(E322,'Horario salida'!$C$3:$D$41,2,FALSE)</f>
        <v>#N/A</v>
      </c>
      <c r="Y322" s="8" t="e">
        <f>S322-VLOOKUP(E322,'Horario salida'!$C$3:$E$41,3,FALSE)</f>
        <v>#N/A</v>
      </c>
      <c r="Z322" s="8" t="e">
        <f>T322-VLOOKUP(E322,'Horario salida'!$C$3:$F$41,4,FALSE)</f>
        <v>#N/A</v>
      </c>
      <c r="AB322" s="8" t="e">
        <f t="shared" si="43"/>
        <v>#N/A</v>
      </c>
      <c r="AC322" s="8" t="e">
        <f t="shared" si="44"/>
        <v>#N/A</v>
      </c>
      <c r="AD322" s="8" t="e">
        <f t="shared" si="45"/>
        <v>#N/A</v>
      </c>
      <c r="AF322" s="27"/>
      <c r="AG322" s="30"/>
      <c r="AH322" s="27"/>
      <c r="AI322" s="27"/>
      <c r="AJ322" s="27"/>
      <c r="AK322" s="28"/>
    </row>
    <row r="323" spans="2:37" ht="18" x14ac:dyDescent="0.35">
      <c r="B323" s="196"/>
      <c r="C323" s="37" t="e">
        <f>VLOOKUP(B323,'1 - Dorsales clubs'!B:C,2,FALSE)</f>
        <v>#N/A</v>
      </c>
      <c r="D323" s="37" t="e">
        <f>VLOOKUP(C323,'1 - Dorsales clubs'!C:D,2,FALSE)</f>
        <v>#N/A</v>
      </c>
      <c r="E323" s="37" t="e">
        <f>VLOOKUP(B323,'1 - Dorsales clubs'!B:F,4,FALSE)</f>
        <v>#N/A</v>
      </c>
      <c r="F323" s="24" t="e">
        <f>VLOOKUP(B323,TºCrono!B:C,2,FALSE)</f>
        <v>#N/A</v>
      </c>
      <c r="G323" s="25"/>
      <c r="H323" s="26" t="e">
        <f t="shared" si="38"/>
        <v>#N/A</v>
      </c>
      <c r="I323" s="27"/>
      <c r="J323" s="27" t="e">
        <f t="shared" si="39"/>
        <v>#N/A</v>
      </c>
      <c r="K323" s="27"/>
      <c r="L323" s="27"/>
      <c r="M323" s="1" t="e">
        <f t="shared" si="40"/>
        <v>#N/A</v>
      </c>
      <c r="N323" s="1" t="e">
        <f t="shared" si="41"/>
        <v>#N/A</v>
      </c>
      <c r="O323" s="7" t="e">
        <f t="shared" si="42"/>
        <v>#N/A</v>
      </c>
      <c r="P323" s="7"/>
      <c r="Q323" s="7" t="e">
        <f>IF(N323&lt;VLOOKUP(E323,'Horario salida'!$C$3:$E$41,3,FALSE),M323-1,M323)</f>
        <v>#N/A</v>
      </c>
      <c r="R323" s="7" t="e">
        <f>IF(N323&lt;VLOOKUP(E323,'Horario salida'!$C$3:$E$41,3,FALSE),N323+60,N323)</f>
        <v>#N/A</v>
      </c>
      <c r="S323" s="7" t="e">
        <f>IF(O323&lt;VLOOKUP(E323,'Horario salida'!$C$3:$F$41,4,FALSE),R323-1,R323)</f>
        <v>#N/A</v>
      </c>
      <c r="T323" s="7" t="e">
        <f>IF(O323&lt;VLOOKUP(E323,'Horario salida'!$C$3:$F$41,4,FALSE),O323+100,O323)</f>
        <v>#N/A</v>
      </c>
      <c r="U323" s="7"/>
      <c r="V323" s="7"/>
      <c r="W323" s="7"/>
      <c r="X323" s="8" t="e">
        <f>Q323-VLOOKUP(E323,'Horario salida'!$C$3:$D$41,2,FALSE)</f>
        <v>#N/A</v>
      </c>
      <c r="Y323" s="8" t="e">
        <f>S323-VLOOKUP(E323,'Horario salida'!$C$3:$E$41,3,FALSE)</f>
        <v>#N/A</v>
      </c>
      <c r="Z323" s="8" t="e">
        <f>T323-VLOOKUP(E323,'Horario salida'!$C$3:$F$41,4,FALSE)</f>
        <v>#N/A</v>
      </c>
      <c r="AB323" s="8" t="e">
        <f t="shared" si="43"/>
        <v>#N/A</v>
      </c>
      <c r="AC323" s="8" t="e">
        <f t="shared" si="44"/>
        <v>#N/A</v>
      </c>
      <c r="AD323" s="8" t="e">
        <f t="shared" si="45"/>
        <v>#N/A</v>
      </c>
      <c r="AF323" s="27"/>
      <c r="AG323" s="30"/>
      <c r="AH323" s="27"/>
      <c r="AI323" s="27"/>
      <c r="AJ323" s="27"/>
      <c r="AK323" s="28"/>
    </row>
    <row r="324" spans="2:37" ht="18" x14ac:dyDescent="0.35">
      <c r="B324" s="196"/>
      <c r="C324" s="37" t="e">
        <f>VLOOKUP(B324,'1 - Dorsales clubs'!B:C,2,FALSE)</f>
        <v>#N/A</v>
      </c>
      <c r="D324" s="37" t="e">
        <f>VLOOKUP(C324,'1 - Dorsales clubs'!C:D,2,FALSE)</f>
        <v>#N/A</v>
      </c>
      <c r="E324" s="37" t="e">
        <f>VLOOKUP(B324,'1 - Dorsales clubs'!B:F,4,FALSE)</f>
        <v>#N/A</v>
      </c>
      <c r="F324" s="24" t="e">
        <f>VLOOKUP(B324,TºCrono!B:C,2,FALSE)</f>
        <v>#N/A</v>
      </c>
      <c r="G324" s="25"/>
      <c r="H324" s="26" t="e">
        <f t="shared" si="38"/>
        <v>#N/A</v>
      </c>
      <c r="I324" s="27"/>
      <c r="J324" s="27" t="e">
        <f t="shared" si="39"/>
        <v>#N/A</v>
      </c>
      <c r="K324" s="27"/>
      <c r="L324" s="27"/>
      <c r="M324" s="1" t="e">
        <f t="shared" si="40"/>
        <v>#N/A</v>
      </c>
      <c r="N324" s="1" t="e">
        <f t="shared" si="41"/>
        <v>#N/A</v>
      </c>
      <c r="O324" s="7" t="e">
        <f t="shared" si="42"/>
        <v>#N/A</v>
      </c>
      <c r="P324" s="7"/>
      <c r="Q324" s="7" t="e">
        <f>IF(N324&lt;VLOOKUP(E324,'Horario salida'!$C$3:$E$41,3,FALSE),M324-1,M324)</f>
        <v>#N/A</v>
      </c>
      <c r="R324" s="7" t="e">
        <f>IF(N324&lt;VLOOKUP(E324,'Horario salida'!$C$3:$E$41,3,FALSE),N324+60,N324)</f>
        <v>#N/A</v>
      </c>
      <c r="S324" s="7" t="e">
        <f>IF(O324&lt;VLOOKUP(E324,'Horario salida'!$C$3:$F$41,4,FALSE),R324-1,R324)</f>
        <v>#N/A</v>
      </c>
      <c r="T324" s="7" t="e">
        <f>IF(O324&lt;VLOOKUP(E324,'Horario salida'!$C$3:$F$41,4,FALSE),O324+100,O324)</f>
        <v>#N/A</v>
      </c>
      <c r="U324" s="7"/>
      <c r="V324" s="7"/>
      <c r="W324" s="7"/>
      <c r="X324" s="8" t="e">
        <f>Q324-VLOOKUP(E324,'Horario salida'!$C$3:$D$41,2,FALSE)</f>
        <v>#N/A</v>
      </c>
      <c r="Y324" s="8" t="e">
        <f>S324-VLOOKUP(E324,'Horario salida'!$C$3:$E$41,3,FALSE)</f>
        <v>#N/A</v>
      </c>
      <c r="Z324" s="8" t="e">
        <f>T324-VLOOKUP(E324,'Horario salida'!$C$3:$F$41,4,FALSE)</f>
        <v>#N/A</v>
      </c>
      <c r="AB324" s="8" t="e">
        <f t="shared" si="43"/>
        <v>#N/A</v>
      </c>
      <c r="AC324" s="8" t="e">
        <f t="shared" si="44"/>
        <v>#N/A</v>
      </c>
      <c r="AD324" s="8" t="e">
        <f t="shared" si="45"/>
        <v>#N/A</v>
      </c>
      <c r="AF324" s="27"/>
      <c r="AG324" s="30"/>
      <c r="AH324" s="27"/>
      <c r="AI324" s="27"/>
      <c r="AJ324" s="27"/>
      <c r="AK324" s="28"/>
    </row>
    <row r="325" spans="2:37" ht="18" x14ac:dyDescent="0.35">
      <c r="B325" s="196"/>
      <c r="C325" s="37" t="e">
        <f>VLOOKUP(B325,'1 - Dorsales clubs'!B:C,2,FALSE)</f>
        <v>#N/A</v>
      </c>
      <c r="D325" s="37" t="e">
        <f>VLOOKUP(C325,'1 - Dorsales clubs'!C:D,2,FALSE)</f>
        <v>#N/A</v>
      </c>
      <c r="E325" s="37" t="e">
        <f>VLOOKUP(B325,'1 - Dorsales clubs'!B:F,4,FALSE)</f>
        <v>#N/A</v>
      </c>
      <c r="F325" s="24" t="e">
        <f>VLOOKUP(B325,TºCrono!B:C,2,FALSE)</f>
        <v>#N/A</v>
      </c>
      <c r="G325" s="25"/>
      <c r="H325" s="26" t="e">
        <f t="shared" si="38"/>
        <v>#N/A</v>
      </c>
      <c r="I325" s="27"/>
      <c r="J325" s="27" t="e">
        <f t="shared" si="39"/>
        <v>#N/A</v>
      </c>
      <c r="K325" s="27"/>
      <c r="L325" s="27"/>
      <c r="M325" s="1" t="e">
        <f t="shared" si="40"/>
        <v>#N/A</v>
      </c>
      <c r="N325" s="1" t="e">
        <f t="shared" si="41"/>
        <v>#N/A</v>
      </c>
      <c r="O325" s="7" t="e">
        <f t="shared" si="42"/>
        <v>#N/A</v>
      </c>
      <c r="P325" s="7"/>
      <c r="Q325" s="7" t="e">
        <f>IF(N325&lt;VLOOKUP(E325,'Horario salida'!$C$3:$E$41,3,FALSE),M325-1,M325)</f>
        <v>#N/A</v>
      </c>
      <c r="R325" s="7" t="e">
        <f>IF(N325&lt;VLOOKUP(E325,'Horario salida'!$C$3:$E$41,3,FALSE),N325+60,N325)</f>
        <v>#N/A</v>
      </c>
      <c r="S325" s="7" t="e">
        <f>IF(O325&lt;VLOOKUP(E325,'Horario salida'!$C$3:$F$41,4,FALSE),R325-1,R325)</f>
        <v>#N/A</v>
      </c>
      <c r="T325" s="7" t="e">
        <f>IF(O325&lt;VLOOKUP(E325,'Horario salida'!$C$3:$F$41,4,FALSE),O325+100,O325)</f>
        <v>#N/A</v>
      </c>
      <c r="U325" s="7"/>
      <c r="V325" s="7"/>
      <c r="W325" s="7"/>
      <c r="X325" s="8" t="e">
        <f>Q325-VLOOKUP(E325,'Horario salida'!$C$3:$D$41,2,FALSE)</f>
        <v>#N/A</v>
      </c>
      <c r="Y325" s="8" t="e">
        <f>S325-VLOOKUP(E325,'Horario salida'!$C$3:$E$41,3,FALSE)</f>
        <v>#N/A</v>
      </c>
      <c r="Z325" s="8" t="e">
        <f>T325-VLOOKUP(E325,'Horario salida'!$C$3:$F$41,4,FALSE)</f>
        <v>#N/A</v>
      </c>
      <c r="AB325" s="8" t="e">
        <f t="shared" si="43"/>
        <v>#N/A</v>
      </c>
      <c r="AC325" s="8" t="e">
        <f t="shared" si="44"/>
        <v>#N/A</v>
      </c>
      <c r="AD325" s="8" t="e">
        <f t="shared" si="45"/>
        <v>#N/A</v>
      </c>
      <c r="AF325" s="27"/>
      <c r="AG325" s="30"/>
      <c r="AH325" s="27"/>
      <c r="AI325" s="27"/>
      <c r="AJ325" s="27"/>
      <c r="AK325" s="28"/>
    </row>
    <row r="326" spans="2:37" ht="18" x14ac:dyDescent="0.35">
      <c r="B326" s="196"/>
      <c r="C326" s="37" t="e">
        <f>VLOOKUP(B326,'1 - Dorsales clubs'!B:C,2,FALSE)</f>
        <v>#N/A</v>
      </c>
      <c r="D326" s="37" t="e">
        <f>VLOOKUP(C326,'1 - Dorsales clubs'!C:D,2,FALSE)</f>
        <v>#N/A</v>
      </c>
      <c r="E326" s="37" t="e">
        <f>VLOOKUP(B326,'1 - Dorsales clubs'!B:F,4,FALSE)</f>
        <v>#N/A</v>
      </c>
      <c r="F326" s="24" t="e">
        <f>VLOOKUP(B326,TºCrono!B:C,2,FALSE)</f>
        <v>#N/A</v>
      </c>
      <c r="G326" s="25"/>
      <c r="H326" s="26" t="e">
        <f t="shared" si="38"/>
        <v>#N/A</v>
      </c>
      <c r="I326" s="27"/>
      <c r="J326" s="27" t="e">
        <f t="shared" si="39"/>
        <v>#N/A</v>
      </c>
      <c r="K326" s="27"/>
      <c r="L326" s="27"/>
      <c r="M326" s="1" t="e">
        <f t="shared" si="40"/>
        <v>#N/A</v>
      </c>
      <c r="N326" s="1" t="e">
        <f t="shared" si="41"/>
        <v>#N/A</v>
      </c>
      <c r="O326" s="7" t="e">
        <f t="shared" si="42"/>
        <v>#N/A</v>
      </c>
      <c r="P326" s="7"/>
      <c r="Q326" s="7" t="e">
        <f>IF(N326&lt;VLOOKUP(E326,'Horario salida'!$C$3:$E$41,3,FALSE),M326-1,M326)</f>
        <v>#N/A</v>
      </c>
      <c r="R326" s="7" t="e">
        <f>IF(N326&lt;VLOOKUP(E326,'Horario salida'!$C$3:$E$41,3,FALSE),N326+60,N326)</f>
        <v>#N/A</v>
      </c>
      <c r="S326" s="7" t="e">
        <f>IF(O326&lt;VLOOKUP(E326,'Horario salida'!$C$3:$F$41,4,FALSE),R326-1,R326)</f>
        <v>#N/A</v>
      </c>
      <c r="T326" s="7" t="e">
        <f>IF(O326&lt;VLOOKUP(E326,'Horario salida'!$C$3:$F$41,4,FALSE),O326+100,O326)</f>
        <v>#N/A</v>
      </c>
      <c r="U326" s="7"/>
      <c r="V326" s="7"/>
      <c r="W326" s="7"/>
      <c r="X326" s="8" t="e">
        <f>Q326-VLOOKUP(E326,'Horario salida'!$C$3:$D$41,2,FALSE)</f>
        <v>#N/A</v>
      </c>
      <c r="Y326" s="8" t="e">
        <f>S326-VLOOKUP(E326,'Horario salida'!$C$3:$E$41,3,FALSE)</f>
        <v>#N/A</v>
      </c>
      <c r="Z326" s="8" t="e">
        <f>T326-VLOOKUP(E326,'Horario salida'!$C$3:$F$41,4,FALSE)</f>
        <v>#N/A</v>
      </c>
      <c r="AB326" s="8" t="e">
        <f t="shared" si="43"/>
        <v>#N/A</v>
      </c>
      <c r="AC326" s="8" t="e">
        <f t="shared" si="44"/>
        <v>#N/A</v>
      </c>
      <c r="AD326" s="8" t="e">
        <f t="shared" si="45"/>
        <v>#N/A</v>
      </c>
      <c r="AF326" s="27"/>
      <c r="AG326" s="30"/>
      <c r="AH326" s="27"/>
      <c r="AI326" s="27"/>
      <c r="AJ326" s="27"/>
      <c r="AK326" s="28"/>
    </row>
    <row r="327" spans="2:37" ht="18" x14ac:dyDescent="0.35">
      <c r="B327" s="196"/>
      <c r="C327" s="37" t="e">
        <f>VLOOKUP(B327,'1 - Dorsales clubs'!B:C,2,FALSE)</f>
        <v>#N/A</v>
      </c>
      <c r="D327" s="37" t="e">
        <f>VLOOKUP(C327,'1 - Dorsales clubs'!C:D,2,FALSE)</f>
        <v>#N/A</v>
      </c>
      <c r="E327" s="37" t="e">
        <f>VLOOKUP(B327,'1 - Dorsales clubs'!B:F,4,FALSE)</f>
        <v>#N/A</v>
      </c>
      <c r="F327" s="24" t="e">
        <f>VLOOKUP(B327,TºCrono!B:C,2,FALSE)</f>
        <v>#N/A</v>
      </c>
      <c r="G327" s="25"/>
      <c r="H327" s="26" t="e">
        <f t="shared" ref="H327:H362" si="46">IF(F327="D","DESCALIF.",IF(F327="A","ABANDONO",IF(F327="N","NO PRES.",CONCATENATE(AB327,":",AC327,":",AD327))))</f>
        <v>#N/A</v>
      </c>
      <c r="I327" s="27"/>
      <c r="J327" s="27" t="e">
        <f t="shared" ref="J327:J362" si="47">LEN(F327)</f>
        <v>#N/A</v>
      </c>
      <c r="K327" s="27"/>
      <c r="L327" s="27"/>
      <c r="M327" s="1" t="e">
        <f t="shared" ref="M327:M362" si="48">VALUE(MID(F327,1,J327-4))</f>
        <v>#N/A</v>
      </c>
      <c r="N327" s="1" t="e">
        <f t="shared" ref="N327:N362" si="49">VALUE(MID(F327,J327-4+1,2))</f>
        <v>#N/A</v>
      </c>
      <c r="O327" s="7" t="e">
        <f t="shared" ref="O327:O362" si="50">VALUE(RIGHT(F327,2))</f>
        <v>#N/A</v>
      </c>
      <c r="P327" s="7"/>
      <c r="Q327" s="7" t="e">
        <f>IF(N327&lt;VLOOKUP(E327,'Horario salida'!$C$3:$E$41,3,FALSE),M327-1,M327)</f>
        <v>#N/A</v>
      </c>
      <c r="R327" s="7" t="e">
        <f>IF(N327&lt;VLOOKUP(E327,'Horario salida'!$C$3:$E$41,3,FALSE),N327+60,N327)</f>
        <v>#N/A</v>
      </c>
      <c r="S327" s="7" t="e">
        <f>IF(O327&lt;VLOOKUP(E327,'Horario salida'!$C$3:$F$41,4,FALSE),R327-1,R327)</f>
        <v>#N/A</v>
      </c>
      <c r="T327" s="7" t="e">
        <f>IF(O327&lt;VLOOKUP(E327,'Horario salida'!$C$3:$F$41,4,FALSE),O327+100,O327)</f>
        <v>#N/A</v>
      </c>
      <c r="U327" s="7"/>
      <c r="V327" s="7"/>
      <c r="W327" s="7"/>
      <c r="X327" s="8" t="e">
        <f>Q327-VLOOKUP(E327,'Horario salida'!$C$3:$D$41,2,FALSE)</f>
        <v>#N/A</v>
      </c>
      <c r="Y327" s="8" t="e">
        <f>S327-VLOOKUP(E327,'Horario salida'!$C$3:$E$41,3,FALSE)</f>
        <v>#N/A</v>
      </c>
      <c r="Z327" s="8" t="e">
        <f>T327-VLOOKUP(E327,'Horario salida'!$C$3:$F$41,4,FALSE)</f>
        <v>#N/A</v>
      </c>
      <c r="AB327" s="8" t="e">
        <f t="shared" ref="AB327:AB362" si="51">TEXT(X327,"00")</f>
        <v>#N/A</v>
      </c>
      <c r="AC327" s="8" t="e">
        <f t="shared" ref="AC327:AC362" si="52">TEXT(Y327,"00")</f>
        <v>#N/A</v>
      </c>
      <c r="AD327" s="8" t="e">
        <f t="shared" ref="AD327:AD362" si="53">TEXT(Z327,"00")</f>
        <v>#N/A</v>
      </c>
      <c r="AF327" s="27"/>
      <c r="AG327" s="30"/>
      <c r="AH327" s="27"/>
      <c r="AI327" s="27"/>
      <c r="AJ327" s="27"/>
      <c r="AK327" s="28"/>
    </row>
    <row r="328" spans="2:37" ht="18" x14ac:dyDescent="0.35">
      <c r="B328" s="196"/>
      <c r="C328" s="37" t="e">
        <f>VLOOKUP(B328,'1 - Dorsales clubs'!B:C,2,FALSE)</f>
        <v>#N/A</v>
      </c>
      <c r="D328" s="37" t="e">
        <f>VLOOKUP(C328,'1 - Dorsales clubs'!C:D,2,FALSE)</f>
        <v>#N/A</v>
      </c>
      <c r="E328" s="37" t="e">
        <f>VLOOKUP(B328,'1 - Dorsales clubs'!B:F,4,FALSE)</f>
        <v>#N/A</v>
      </c>
      <c r="F328" s="24" t="e">
        <f>VLOOKUP(B328,TºCrono!B:C,2,FALSE)</f>
        <v>#N/A</v>
      </c>
      <c r="G328" s="25"/>
      <c r="H328" s="26" t="e">
        <f t="shared" si="46"/>
        <v>#N/A</v>
      </c>
      <c r="I328" s="27"/>
      <c r="J328" s="27" t="e">
        <f t="shared" si="47"/>
        <v>#N/A</v>
      </c>
      <c r="K328" s="27"/>
      <c r="L328" s="27"/>
      <c r="M328" s="1" t="e">
        <f t="shared" si="48"/>
        <v>#N/A</v>
      </c>
      <c r="N328" s="1" t="e">
        <f t="shared" si="49"/>
        <v>#N/A</v>
      </c>
      <c r="O328" s="7" t="e">
        <f t="shared" si="50"/>
        <v>#N/A</v>
      </c>
      <c r="P328" s="7"/>
      <c r="Q328" s="7" t="e">
        <f>IF(N328&lt;VLOOKUP(E328,'Horario salida'!$C$3:$E$41,3,FALSE),M328-1,M328)</f>
        <v>#N/A</v>
      </c>
      <c r="R328" s="7" t="e">
        <f>IF(N328&lt;VLOOKUP(E328,'Horario salida'!$C$3:$E$41,3,FALSE),N328+60,N328)</f>
        <v>#N/A</v>
      </c>
      <c r="S328" s="7" t="e">
        <f>IF(O328&lt;VLOOKUP(E328,'Horario salida'!$C$3:$F$41,4,FALSE),R328-1,R328)</f>
        <v>#N/A</v>
      </c>
      <c r="T328" s="7" t="e">
        <f>IF(O328&lt;VLOOKUP(E328,'Horario salida'!$C$3:$F$41,4,FALSE),O328+100,O328)</f>
        <v>#N/A</v>
      </c>
      <c r="U328" s="7"/>
      <c r="V328" s="7"/>
      <c r="W328" s="7"/>
      <c r="X328" s="8" t="e">
        <f>Q328-VLOOKUP(E328,'Horario salida'!$C$3:$D$41,2,FALSE)</f>
        <v>#N/A</v>
      </c>
      <c r="Y328" s="8" t="e">
        <f>S328-VLOOKUP(E328,'Horario salida'!$C$3:$E$41,3,FALSE)</f>
        <v>#N/A</v>
      </c>
      <c r="Z328" s="8" t="e">
        <f>T328-VLOOKUP(E328,'Horario salida'!$C$3:$F$41,4,FALSE)</f>
        <v>#N/A</v>
      </c>
      <c r="AB328" s="8" t="e">
        <f t="shared" si="51"/>
        <v>#N/A</v>
      </c>
      <c r="AC328" s="8" t="e">
        <f t="shared" si="52"/>
        <v>#N/A</v>
      </c>
      <c r="AD328" s="8" t="e">
        <f t="shared" si="53"/>
        <v>#N/A</v>
      </c>
      <c r="AF328" s="27"/>
      <c r="AG328" s="30"/>
      <c r="AH328" s="27"/>
      <c r="AI328" s="27"/>
      <c r="AJ328" s="27"/>
      <c r="AK328" s="28"/>
    </row>
    <row r="329" spans="2:37" ht="18" x14ac:dyDescent="0.35">
      <c r="B329" s="196"/>
      <c r="C329" s="37" t="e">
        <f>VLOOKUP(B329,'1 - Dorsales clubs'!B:C,2,FALSE)</f>
        <v>#N/A</v>
      </c>
      <c r="D329" s="37" t="e">
        <f>VLOOKUP(C329,'1 - Dorsales clubs'!C:D,2,FALSE)</f>
        <v>#N/A</v>
      </c>
      <c r="E329" s="37" t="e">
        <f>VLOOKUP(B329,'1 - Dorsales clubs'!B:F,4,FALSE)</f>
        <v>#N/A</v>
      </c>
      <c r="F329" s="24" t="e">
        <f>VLOOKUP(B329,TºCrono!B:C,2,FALSE)</f>
        <v>#N/A</v>
      </c>
      <c r="G329" s="25"/>
      <c r="H329" s="26" t="e">
        <f t="shared" si="46"/>
        <v>#N/A</v>
      </c>
      <c r="I329" s="27"/>
      <c r="J329" s="27" t="e">
        <f t="shared" si="47"/>
        <v>#N/A</v>
      </c>
      <c r="K329" s="27"/>
      <c r="L329" s="27"/>
      <c r="M329" s="1" t="e">
        <f t="shared" si="48"/>
        <v>#N/A</v>
      </c>
      <c r="N329" s="1" t="e">
        <f t="shared" si="49"/>
        <v>#N/A</v>
      </c>
      <c r="O329" s="7" t="e">
        <f t="shared" si="50"/>
        <v>#N/A</v>
      </c>
      <c r="P329" s="7"/>
      <c r="Q329" s="7" t="e">
        <f>IF(N329&lt;VLOOKUP(E329,'Horario salida'!$C$3:$E$41,3,FALSE),M329-1,M329)</f>
        <v>#N/A</v>
      </c>
      <c r="R329" s="7" t="e">
        <f>IF(N329&lt;VLOOKUP(E329,'Horario salida'!$C$3:$E$41,3,FALSE),N329+60,N329)</f>
        <v>#N/A</v>
      </c>
      <c r="S329" s="7" t="e">
        <f>IF(O329&lt;VLOOKUP(E329,'Horario salida'!$C$3:$F$41,4,FALSE),R329-1,R329)</f>
        <v>#N/A</v>
      </c>
      <c r="T329" s="7" t="e">
        <f>IF(O329&lt;VLOOKUP(E329,'Horario salida'!$C$3:$F$41,4,FALSE),O329+100,O329)</f>
        <v>#N/A</v>
      </c>
      <c r="U329" s="7"/>
      <c r="V329" s="7"/>
      <c r="W329" s="7"/>
      <c r="X329" s="8" t="e">
        <f>Q329-VLOOKUP(E329,'Horario salida'!$C$3:$D$41,2,FALSE)</f>
        <v>#N/A</v>
      </c>
      <c r="Y329" s="8" t="e">
        <f>S329-VLOOKUP(E329,'Horario salida'!$C$3:$E$41,3,FALSE)</f>
        <v>#N/A</v>
      </c>
      <c r="Z329" s="8" t="e">
        <f>T329-VLOOKUP(E329,'Horario salida'!$C$3:$F$41,4,FALSE)</f>
        <v>#N/A</v>
      </c>
      <c r="AB329" s="8" t="e">
        <f t="shared" si="51"/>
        <v>#N/A</v>
      </c>
      <c r="AC329" s="8" t="e">
        <f t="shared" si="52"/>
        <v>#N/A</v>
      </c>
      <c r="AD329" s="8" t="e">
        <f t="shared" si="53"/>
        <v>#N/A</v>
      </c>
      <c r="AF329" s="27"/>
      <c r="AG329" s="30"/>
      <c r="AH329" s="27"/>
      <c r="AI329" s="27"/>
      <c r="AJ329" s="27"/>
      <c r="AK329" s="28"/>
    </row>
    <row r="330" spans="2:37" ht="18" x14ac:dyDescent="0.35">
      <c r="B330" s="196"/>
      <c r="C330" s="37" t="e">
        <f>VLOOKUP(B330,'1 - Dorsales clubs'!B:C,2,FALSE)</f>
        <v>#N/A</v>
      </c>
      <c r="D330" s="37" t="e">
        <f>VLOOKUP(C330,'1 - Dorsales clubs'!C:D,2,FALSE)</f>
        <v>#N/A</v>
      </c>
      <c r="E330" s="37" t="e">
        <f>VLOOKUP(B330,'1 - Dorsales clubs'!B:F,4,FALSE)</f>
        <v>#N/A</v>
      </c>
      <c r="F330" s="24" t="e">
        <f>VLOOKUP(B330,TºCrono!B:C,2,FALSE)</f>
        <v>#N/A</v>
      </c>
      <c r="G330" s="25"/>
      <c r="H330" s="26" t="e">
        <f t="shared" si="46"/>
        <v>#N/A</v>
      </c>
      <c r="I330" s="27"/>
      <c r="J330" s="27" t="e">
        <f t="shared" si="47"/>
        <v>#N/A</v>
      </c>
      <c r="K330" s="27"/>
      <c r="L330" s="27"/>
      <c r="M330" s="1" t="e">
        <f t="shared" si="48"/>
        <v>#N/A</v>
      </c>
      <c r="N330" s="1" t="e">
        <f t="shared" si="49"/>
        <v>#N/A</v>
      </c>
      <c r="O330" s="7" t="e">
        <f t="shared" si="50"/>
        <v>#N/A</v>
      </c>
      <c r="P330" s="7"/>
      <c r="Q330" s="7" t="e">
        <f>IF(N330&lt;VLOOKUP(E330,'Horario salida'!$C$3:$E$41,3,FALSE),M330-1,M330)</f>
        <v>#N/A</v>
      </c>
      <c r="R330" s="7" t="e">
        <f>IF(N330&lt;VLOOKUP(E330,'Horario salida'!$C$3:$E$41,3,FALSE),N330+60,N330)</f>
        <v>#N/A</v>
      </c>
      <c r="S330" s="7" t="e">
        <f>IF(O330&lt;VLOOKUP(E330,'Horario salida'!$C$3:$F$41,4,FALSE),R330-1,R330)</f>
        <v>#N/A</v>
      </c>
      <c r="T330" s="7" t="e">
        <f>IF(O330&lt;VLOOKUP(E330,'Horario salida'!$C$3:$F$41,4,FALSE),O330+100,O330)</f>
        <v>#N/A</v>
      </c>
      <c r="U330" s="7"/>
      <c r="V330" s="7"/>
      <c r="W330" s="7"/>
      <c r="X330" s="8" t="e">
        <f>Q330-VLOOKUP(E330,'Horario salida'!$C$3:$D$41,2,FALSE)</f>
        <v>#N/A</v>
      </c>
      <c r="Y330" s="8" t="e">
        <f>S330-VLOOKUP(E330,'Horario salida'!$C$3:$E$41,3,FALSE)</f>
        <v>#N/A</v>
      </c>
      <c r="Z330" s="8" t="e">
        <f>T330-VLOOKUP(E330,'Horario salida'!$C$3:$F$41,4,FALSE)</f>
        <v>#N/A</v>
      </c>
      <c r="AB330" s="8" t="e">
        <f t="shared" si="51"/>
        <v>#N/A</v>
      </c>
      <c r="AC330" s="8" t="e">
        <f t="shared" si="52"/>
        <v>#N/A</v>
      </c>
      <c r="AD330" s="8" t="e">
        <f t="shared" si="53"/>
        <v>#N/A</v>
      </c>
      <c r="AF330" s="27"/>
      <c r="AG330" s="30"/>
      <c r="AH330" s="27"/>
      <c r="AI330" s="27"/>
      <c r="AJ330" s="27"/>
      <c r="AK330" s="28"/>
    </row>
    <row r="331" spans="2:37" ht="18" x14ac:dyDescent="0.35">
      <c r="B331" s="196"/>
      <c r="C331" s="37" t="e">
        <f>VLOOKUP(B331,'1 - Dorsales clubs'!B:C,2,FALSE)</f>
        <v>#N/A</v>
      </c>
      <c r="D331" s="37" t="e">
        <f>VLOOKUP(C331,'1 - Dorsales clubs'!C:D,2,FALSE)</f>
        <v>#N/A</v>
      </c>
      <c r="E331" s="37" t="e">
        <f>VLOOKUP(B331,'1 - Dorsales clubs'!B:F,4,FALSE)</f>
        <v>#N/A</v>
      </c>
      <c r="F331" s="24" t="e">
        <f>VLOOKUP(B331,TºCrono!B:C,2,FALSE)</f>
        <v>#N/A</v>
      </c>
      <c r="G331" s="25"/>
      <c r="H331" s="26" t="e">
        <f t="shared" si="46"/>
        <v>#N/A</v>
      </c>
      <c r="I331" s="27"/>
      <c r="J331" s="27" t="e">
        <f t="shared" si="47"/>
        <v>#N/A</v>
      </c>
      <c r="K331" s="27"/>
      <c r="L331" s="27"/>
      <c r="M331" s="1" t="e">
        <f t="shared" si="48"/>
        <v>#N/A</v>
      </c>
      <c r="N331" s="1" t="e">
        <f t="shared" si="49"/>
        <v>#N/A</v>
      </c>
      <c r="O331" s="7" t="e">
        <f t="shared" si="50"/>
        <v>#N/A</v>
      </c>
      <c r="P331" s="7"/>
      <c r="Q331" s="7" t="e">
        <f>IF(N331&lt;VLOOKUP(E331,'Horario salida'!$C$3:$E$41,3,FALSE),M331-1,M331)</f>
        <v>#N/A</v>
      </c>
      <c r="R331" s="7" t="e">
        <f>IF(N331&lt;VLOOKUP(E331,'Horario salida'!$C$3:$E$41,3,FALSE),N331+60,N331)</f>
        <v>#N/A</v>
      </c>
      <c r="S331" s="7" t="e">
        <f>IF(O331&lt;VLOOKUP(E331,'Horario salida'!$C$3:$F$41,4,FALSE),R331-1,R331)</f>
        <v>#N/A</v>
      </c>
      <c r="T331" s="7" t="e">
        <f>IF(O331&lt;VLOOKUP(E331,'Horario salida'!$C$3:$F$41,4,FALSE),O331+100,O331)</f>
        <v>#N/A</v>
      </c>
      <c r="U331" s="7"/>
      <c r="V331" s="7"/>
      <c r="W331" s="7"/>
      <c r="X331" s="8" t="e">
        <f>Q331-VLOOKUP(E331,'Horario salida'!$C$3:$D$41,2,FALSE)</f>
        <v>#N/A</v>
      </c>
      <c r="Y331" s="8" t="e">
        <f>S331-VLOOKUP(E331,'Horario salida'!$C$3:$E$41,3,FALSE)</f>
        <v>#N/A</v>
      </c>
      <c r="Z331" s="8" t="e">
        <f>T331-VLOOKUP(E331,'Horario salida'!$C$3:$F$41,4,FALSE)</f>
        <v>#N/A</v>
      </c>
      <c r="AB331" s="8" t="e">
        <f t="shared" si="51"/>
        <v>#N/A</v>
      </c>
      <c r="AC331" s="8" t="e">
        <f t="shared" si="52"/>
        <v>#N/A</v>
      </c>
      <c r="AD331" s="8" t="e">
        <f t="shared" si="53"/>
        <v>#N/A</v>
      </c>
      <c r="AF331" s="27"/>
      <c r="AG331" s="30"/>
      <c r="AH331" s="27"/>
      <c r="AI331" s="27"/>
      <c r="AJ331" s="27"/>
      <c r="AK331" s="28"/>
    </row>
    <row r="332" spans="2:37" ht="18" x14ac:dyDescent="0.35">
      <c r="B332" s="196"/>
      <c r="C332" s="37" t="e">
        <f>VLOOKUP(B332,'1 - Dorsales clubs'!B:C,2,FALSE)</f>
        <v>#N/A</v>
      </c>
      <c r="D332" s="37" t="e">
        <f>VLOOKUP(C332,'1 - Dorsales clubs'!C:D,2,FALSE)</f>
        <v>#N/A</v>
      </c>
      <c r="E332" s="37" t="e">
        <f>VLOOKUP(B332,'1 - Dorsales clubs'!B:F,4,FALSE)</f>
        <v>#N/A</v>
      </c>
      <c r="F332" s="24" t="e">
        <f>VLOOKUP(B332,TºCrono!B:C,2,FALSE)</f>
        <v>#N/A</v>
      </c>
      <c r="G332" s="25"/>
      <c r="H332" s="26" t="e">
        <f t="shared" si="46"/>
        <v>#N/A</v>
      </c>
      <c r="I332" s="27"/>
      <c r="J332" s="27" t="e">
        <f t="shared" si="47"/>
        <v>#N/A</v>
      </c>
      <c r="K332" s="27"/>
      <c r="L332" s="27"/>
      <c r="M332" s="1" t="e">
        <f t="shared" si="48"/>
        <v>#N/A</v>
      </c>
      <c r="N332" s="1" t="e">
        <f t="shared" si="49"/>
        <v>#N/A</v>
      </c>
      <c r="O332" s="7" t="e">
        <f t="shared" si="50"/>
        <v>#N/A</v>
      </c>
      <c r="P332" s="7"/>
      <c r="Q332" s="7" t="e">
        <f>IF(N332&lt;VLOOKUP(E332,'Horario salida'!$C$3:$E$41,3,FALSE),M332-1,M332)</f>
        <v>#N/A</v>
      </c>
      <c r="R332" s="7" t="e">
        <f>IF(N332&lt;VLOOKUP(E332,'Horario salida'!$C$3:$E$41,3,FALSE),N332+60,N332)</f>
        <v>#N/A</v>
      </c>
      <c r="S332" s="7" t="e">
        <f>IF(O332&lt;VLOOKUP(E332,'Horario salida'!$C$3:$F$41,4,FALSE),R332-1,R332)</f>
        <v>#N/A</v>
      </c>
      <c r="T332" s="7" t="e">
        <f>IF(O332&lt;VLOOKUP(E332,'Horario salida'!$C$3:$F$41,4,FALSE),O332+100,O332)</f>
        <v>#N/A</v>
      </c>
      <c r="U332" s="7"/>
      <c r="V332" s="7"/>
      <c r="W332" s="7"/>
      <c r="X332" s="8" t="e">
        <f>Q332-VLOOKUP(E332,'Horario salida'!$C$3:$D$41,2,FALSE)</f>
        <v>#N/A</v>
      </c>
      <c r="Y332" s="8" t="e">
        <f>S332-VLOOKUP(E332,'Horario salida'!$C$3:$E$41,3,FALSE)</f>
        <v>#N/A</v>
      </c>
      <c r="Z332" s="8" t="e">
        <f>T332-VLOOKUP(E332,'Horario salida'!$C$3:$F$41,4,FALSE)</f>
        <v>#N/A</v>
      </c>
      <c r="AB332" s="8" t="e">
        <f t="shared" si="51"/>
        <v>#N/A</v>
      </c>
      <c r="AC332" s="8" t="e">
        <f t="shared" si="52"/>
        <v>#N/A</v>
      </c>
      <c r="AD332" s="8" t="e">
        <f t="shared" si="53"/>
        <v>#N/A</v>
      </c>
      <c r="AF332" s="27"/>
      <c r="AG332" s="30"/>
      <c r="AH332" s="27"/>
      <c r="AI332" s="27"/>
      <c r="AJ332" s="27"/>
      <c r="AK332" s="28"/>
    </row>
    <row r="333" spans="2:37" ht="18" x14ac:dyDescent="0.35">
      <c r="B333" s="196"/>
      <c r="C333" s="37" t="e">
        <f>VLOOKUP(B333,'1 - Dorsales clubs'!B:C,2,FALSE)</f>
        <v>#N/A</v>
      </c>
      <c r="D333" s="37" t="e">
        <f>VLOOKUP(C333,'1 - Dorsales clubs'!C:D,2,FALSE)</f>
        <v>#N/A</v>
      </c>
      <c r="E333" s="37" t="e">
        <f>VLOOKUP(B333,'1 - Dorsales clubs'!B:F,4,FALSE)</f>
        <v>#N/A</v>
      </c>
      <c r="F333" s="24" t="e">
        <f>VLOOKUP(B333,TºCrono!B:C,2,FALSE)</f>
        <v>#N/A</v>
      </c>
      <c r="G333" s="25"/>
      <c r="H333" s="26" t="e">
        <f t="shared" si="46"/>
        <v>#N/A</v>
      </c>
      <c r="I333" s="27"/>
      <c r="J333" s="27" t="e">
        <f t="shared" si="47"/>
        <v>#N/A</v>
      </c>
      <c r="K333" s="27"/>
      <c r="L333" s="27"/>
      <c r="M333" s="1" t="e">
        <f t="shared" si="48"/>
        <v>#N/A</v>
      </c>
      <c r="N333" s="1" t="e">
        <f t="shared" si="49"/>
        <v>#N/A</v>
      </c>
      <c r="O333" s="7" t="e">
        <f t="shared" si="50"/>
        <v>#N/A</v>
      </c>
      <c r="P333" s="7"/>
      <c r="Q333" s="7" t="e">
        <f>IF(N333&lt;VLOOKUP(E333,'Horario salida'!$C$3:$E$41,3,FALSE),M333-1,M333)</f>
        <v>#N/A</v>
      </c>
      <c r="R333" s="7" t="e">
        <f>IF(N333&lt;VLOOKUP(E333,'Horario salida'!$C$3:$E$41,3,FALSE),N333+60,N333)</f>
        <v>#N/A</v>
      </c>
      <c r="S333" s="7" t="e">
        <f>IF(O333&lt;VLOOKUP(E333,'Horario salida'!$C$3:$F$41,4,FALSE),R333-1,R333)</f>
        <v>#N/A</v>
      </c>
      <c r="T333" s="7" t="e">
        <f>IF(O333&lt;VLOOKUP(E333,'Horario salida'!$C$3:$F$41,4,FALSE),O333+100,O333)</f>
        <v>#N/A</v>
      </c>
      <c r="U333" s="7"/>
      <c r="V333" s="7"/>
      <c r="W333" s="7"/>
      <c r="X333" s="8" t="e">
        <f>Q333-VLOOKUP(E333,'Horario salida'!$C$3:$D$41,2,FALSE)</f>
        <v>#N/A</v>
      </c>
      <c r="Y333" s="8" t="e">
        <f>S333-VLOOKUP(E333,'Horario salida'!$C$3:$E$41,3,FALSE)</f>
        <v>#N/A</v>
      </c>
      <c r="Z333" s="8" t="e">
        <f>T333-VLOOKUP(E333,'Horario salida'!$C$3:$F$41,4,FALSE)</f>
        <v>#N/A</v>
      </c>
      <c r="AB333" s="8" t="e">
        <f t="shared" si="51"/>
        <v>#N/A</v>
      </c>
      <c r="AC333" s="8" t="e">
        <f t="shared" si="52"/>
        <v>#N/A</v>
      </c>
      <c r="AD333" s="8" t="e">
        <f t="shared" si="53"/>
        <v>#N/A</v>
      </c>
      <c r="AF333" s="27"/>
      <c r="AG333" s="30"/>
      <c r="AH333" s="27"/>
      <c r="AI333" s="27"/>
      <c r="AJ333" s="27"/>
      <c r="AK333" s="28"/>
    </row>
    <row r="334" spans="2:37" ht="18" x14ac:dyDescent="0.35">
      <c r="B334" s="196"/>
      <c r="C334" s="37" t="e">
        <f>VLOOKUP(B334,'1 - Dorsales clubs'!B:C,2,FALSE)</f>
        <v>#N/A</v>
      </c>
      <c r="D334" s="37" t="e">
        <f>VLOOKUP(C334,'1 - Dorsales clubs'!C:D,2,FALSE)</f>
        <v>#N/A</v>
      </c>
      <c r="E334" s="37" t="e">
        <f>VLOOKUP(B334,'1 - Dorsales clubs'!B:F,4,FALSE)</f>
        <v>#N/A</v>
      </c>
      <c r="F334" s="24" t="e">
        <f>VLOOKUP(B334,TºCrono!B:C,2,FALSE)</f>
        <v>#N/A</v>
      </c>
      <c r="G334" s="25"/>
      <c r="H334" s="26" t="e">
        <f t="shared" si="46"/>
        <v>#N/A</v>
      </c>
      <c r="I334" s="27"/>
      <c r="J334" s="27" t="e">
        <f t="shared" si="47"/>
        <v>#N/A</v>
      </c>
      <c r="K334" s="27"/>
      <c r="L334" s="27"/>
      <c r="M334" s="1" t="e">
        <f t="shared" si="48"/>
        <v>#N/A</v>
      </c>
      <c r="N334" s="1" t="e">
        <f t="shared" si="49"/>
        <v>#N/A</v>
      </c>
      <c r="O334" s="7" t="e">
        <f t="shared" si="50"/>
        <v>#N/A</v>
      </c>
      <c r="P334" s="7"/>
      <c r="Q334" s="7" t="e">
        <f>IF(N334&lt;VLOOKUP(E334,'Horario salida'!$C$3:$E$41,3,FALSE),M334-1,M334)</f>
        <v>#N/A</v>
      </c>
      <c r="R334" s="7" t="e">
        <f>IF(N334&lt;VLOOKUP(E334,'Horario salida'!$C$3:$E$41,3,FALSE),N334+60,N334)</f>
        <v>#N/A</v>
      </c>
      <c r="S334" s="7" t="e">
        <f>IF(O334&lt;VLOOKUP(E334,'Horario salida'!$C$3:$F$41,4,FALSE),R334-1,R334)</f>
        <v>#N/A</v>
      </c>
      <c r="T334" s="7" t="e">
        <f>IF(O334&lt;VLOOKUP(E334,'Horario salida'!$C$3:$F$41,4,FALSE),O334+100,O334)</f>
        <v>#N/A</v>
      </c>
      <c r="U334" s="7"/>
      <c r="V334" s="7"/>
      <c r="W334" s="7"/>
      <c r="X334" s="8" t="e">
        <f>Q334-VLOOKUP(E334,'Horario salida'!$C$3:$D$41,2,FALSE)</f>
        <v>#N/A</v>
      </c>
      <c r="Y334" s="8" t="e">
        <f>S334-VLOOKUP(E334,'Horario salida'!$C$3:$E$41,3,FALSE)</f>
        <v>#N/A</v>
      </c>
      <c r="Z334" s="8" t="e">
        <f>T334-VLOOKUP(E334,'Horario salida'!$C$3:$F$41,4,FALSE)</f>
        <v>#N/A</v>
      </c>
      <c r="AB334" s="8" t="e">
        <f t="shared" si="51"/>
        <v>#N/A</v>
      </c>
      <c r="AC334" s="8" t="e">
        <f t="shared" si="52"/>
        <v>#N/A</v>
      </c>
      <c r="AD334" s="8" t="e">
        <f t="shared" si="53"/>
        <v>#N/A</v>
      </c>
      <c r="AF334" s="27"/>
      <c r="AG334" s="30"/>
      <c r="AH334" s="27"/>
      <c r="AI334" s="27"/>
      <c r="AJ334" s="27"/>
      <c r="AK334" s="28"/>
    </row>
    <row r="335" spans="2:37" ht="18" x14ac:dyDescent="0.35">
      <c r="B335" s="196"/>
      <c r="C335" s="37" t="e">
        <f>VLOOKUP(B335,'1 - Dorsales clubs'!B:C,2,FALSE)</f>
        <v>#N/A</v>
      </c>
      <c r="D335" s="37" t="e">
        <f>VLOOKUP(C335,'1 - Dorsales clubs'!C:D,2,FALSE)</f>
        <v>#N/A</v>
      </c>
      <c r="E335" s="37" t="e">
        <f>VLOOKUP(B335,'1 - Dorsales clubs'!B:F,4,FALSE)</f>
        <v>#N/A</v>
      </c>
      <c r="F335" s="24" t="e">
        <f>VLOOKUP(B335,TºCrono!B:C,2,FALSE)</f>
        <v>#N/A</v>
      </c>
      <c r="G335" s="25"/>
      <c r="H335" s="26" t="e">
        <f t="shared" si="46"/>
        <v>#N/A</v>
      </c>
      <c r="I335" s="27"/>
      <c r="J335" s="27" t="e">
        <f t="shared" si="47"/>
        <v>#N/A</v>
      </c>
      <c r="K335" s="27"/>
      <c r="L335" s="27"/>
      <c r="M335" s="1" t="e">
        <f t="shared" si="48"/>
        <v>#N/A</v>
      </c>
      <c r="N335" s="1" t="e">
        <f t="shared" si="49"/>
        <v>#N/A</v>
      </c>
      <c r="O335" s="7" t="e">
        <f t="shared" si="50"/>
        <v>#N/A</v>
      </c>
      <c r="P335" s="7"/>
      <c r="Q335" s="7" t="e">
        <f>IF(N335&lt;VLOOKUP(E335,'Horario salida'!$C$3:$E$41,3,FALSE),M335-1,M335)</f>
        <v>#N/A</v>
      </c>
      <c r="R335" s="7" t="e">
        <f>IF(N335&lt;VLOOKUP(E335,'Horario salida'!$C$3:$E$41,3,FALSE),N335+60,N335)</f>
        <v>#N/A</v>
      </c>
      <c r="S335" s="7" t="e">
        <f>IF(O335&lt;VLOOKUP(E335,'Horario salida'!$C$3:$F$41,4,FALSE),R335-1,R335)</f>
        <v>#N/A</v>
      </c>
      <c r="T335" s="7" t="e">
        <f>IF(O335&lt;VLOOKUP(E335,'Horario salida'!$C$3:$F$41,4,FALSE),O335+100,O335)</f>
        <v>#N/A</v>
      </c>
      <c r="U335" s="7"/>
      <c r="V335" s="7"/>
      <c r="W335" s="7"/>
      <c r="X335" s="8" t="e">
        <f>Q335-VLOOKUP(E335,'Horario salida'!$C$3:$D$41,2,FALSE)</f>
        <v>#N/A</v>
      </c>
      <c r="Y335" s="8" t="e">
        <f>S335-VLOOKUP(E335,'Horario salida'!$C$3:$E$41,3,FALSE)</f>
        <v>#N/A</v>
      </c>
      <c r="Z335" s="8" t="e">
        <f>T335-VLOOKUP(E335,'Horario salida'!$C$3:$F$41,4,FALSE)</f>
        <v>#N/A</v>
      </c>
      <c r="AB335" s="8" t="e">
        <f t="shared" si="51"/>
        <v>#N/A</v>
      </c>
      <c r="AC335" s="8" t="e">
        <f t="shared" si="52"/>
        <v>#N/A</v>
      </c>
      <c r="AD335" s="8" t="e">
        <f t="shared" si="53"/>
        <v>#N/A</v>
      </c>
      <c r="AF335" s="27"/>
      <c r="AG335" s="30"/>
      <c r="AH335" s="27"/>
      <c r="AI335" s="27"/>
      <c r="AJ335" s="27"/>
      <c r="AK335" s="28"/>
    </row>
    <row r="336" spans="2:37" ht="18" x14ac:dyDescent="0.35">
      <c r="B336" s="196"/>
      <c r="C336" s="37" t="e">
        <f>VLOOKUP(B336,'1 - Dorsales clubs'!B:C,2,FALSE)</f>
        <v>#N/A</v>
      </c>
      <c r="D336" s="37" t="e">
        <f>VLOOKUP(C336,'1 - Dorsales clubs'!C:D,2,FALSE)</f>
        <v>#N/A</v>
      </c>
      <c r="E336" s="37" t="e">
        <f>VLOOKUP(B336,'1 - Dorsales clubs'!B:F,4,FALSE)</f>
        <v>#N/A</v>
      </c>
      <c r="F336" s="24" t="e">
        <f>VLOOKUP(B336,TºCrono!B:C,2,FALSE)</f>
        <v>#N/A</v>
      </c>
      <c r="G336" s="25"/>
      <c r="H336" s="26" t="e">
        <f t="shared" si="46"/>
        <v>#N/A</v>
      </c>
      <c r="I336" s="27"/>
      <c r="J336" s="27" t="e">
        <f t="shared" si="47"/>
        <v>#N/A</v>
      </c>
      <c r="K336" s="27"/>
      <c r="L336" s="27"/>
      <c r="M336" s="1" t="e">
        <f t="shared" si="48"/>
        <v>#N/A</v>
      </c>
      <c r="N336" s="1" t="e">
        <f t="shared" si="49"/>
        <v>#N/A</v>
      </c>
      <c r="O336" s="7" t="e">
        <f t="shared" si="50"/>
        <v>#N/A</v>
      </c>
      <c r="P336" s="7"/>
      <c r="Q336" s="7" t="e">
        <f>IF(N336&lt;VLOOKUP(E336,'Horario salida'!$C$3:$E$41,3,FALSE),M336-1,M336)</f>
        <v>#N/A</v>
      </c>
      <c r="R336" s="7" t="e">
        <f>IF(N336&lt;VLOOKUP(E336,'Horario salida'!$C$3:$E$41,3,FALSE),N336+60,N336)</f>
        <v>#N/A</v>
      </c>
      <c r="S336" s="7" t="e">
        <f>IF(O336&lt;VLOOKUP(E336,'Horario salida'!$C$3:$F$41,4,FALSE),R336-1,R336)</f>
        <v>#N/A</v>
      </c>
      <c r="T336" s="7" t="e">
        <f>IF(O336&lt;VLOOKUP(E336,'Horario salida'!$C$3:$F$41,4,FALSE),O336+100,O336)</f>
        <v>#N/A</v>
      </c>
      <c r="U336" s="7"/>
      <c r="V336" s="7"/>
      <c r="W336" s="7"/>
      <c r="X336" s="8" t="e">
        <f>Q336-VLOOKUP(E336,'Horario salida'!$C$3:$D$41,2,FALSE)</f>
        <v>#N/A</v>
      </c>
      <c r="Y336" s="8" t="e">
        <f>S336-VLOOKUP(E336,'Horario salida'!$C$3:$E$41,3,FALSE)</f>
        <v>#N/A</v>
      </c>
      <c r="Z336" s="8" t="e">
        <f>T336-VLOOKUP(E336,'Horario salida'!$C$3:$F$41,4,FALSE)</f>
        <v>#N/A</v>
      </c>
      <c r="AB336" s="8" t="e">
        <f t="shared" si="51"/>
        <v>#N/A</v>
      </c>
      <c r="AC336" s="8" t="e">
        <f t="shared" si="52"/>
        <v>#N/A</v>
      </c>
      <c r="AD336" s="8" t="e">
        <f t="shared" si="53"/>
        <v>#N/A</v>
      </c>
      <c r="AF336" s="27"/>
      <c r="AG336" s="30"/>
      <c r="AH336" s="27"/>
      <c r="AI336" s="27"/>
      <c r="AJ336" s="27"/>
      <c r="AK336" s="28"/>
    </row>
    <row r="337" spans="2:37" ht="18" x14ac:dyDescent="0.35">
      <c r="B337" s="196"/>
      <c r="C337" s="37" t="e">
        <f>VLOOKUP(B337,'1 - Dorsales clubs'!B:C,2,FALSE)</f>
        <v>#N/A</v>
      </c>
      <c r="D337" s="37" t="e">
        <f>VLOOKUP(C337,'1 - Dorsales clubs'!C:D,2,FALSE)</f>
        <v>#N/A</v>
      </c>
      <c r="E337" s="37" t="e">
        <f>VLOOKUP(B337,'1 - Dorsales clubs'!B:F,4,FALSE)</f>
        <v>#N/A</v>
      </c>
      <c r="F337" s="24" t="e">
        <f>VLOOKUP(B337,TºCrono!B:C,2,FALSE)</f>
        <v>#N/A</v>
      </c>
      <c r="G337" s="25"/>
      <c r="H337" s="26" t="e">
        <f t="shared" si="46"/>
        <v>#N/A</v>
      </c>
      <c r="I337" s="27"/>
      <c r="J337" s="27" t="e">
        <f t="shared" si="47"/>
        <v>#N/A</v>
      </c>
      <c r="K337" s="27"/>
      <c r="L337" s="27"/>
      <c r="M337" s="1" t="e">
        <f t="shared" si="48"/>
        <v>#N/A</v>
      </c>
      <c r="N337" s="1" t="e">
        <f t="shared" si="49"/>
        <v>#N/A</v>
      </c>
      <c r="O337" s="7" t="e">
        <f t="shared" si="50"/>
        <v>#N/A</v>
      </c>
      <c r="P337" s="7"/>
      <c r="Q337" s="7" t="e">
        <f>IF(N337&lt;VLOOKUP(E337,'Horario salida'!$C$3:$E$41,3,FALSE),M337-1,M337)</f>
        <v>#N/A</v>
      </c>
      <c r="R337" s="7" t="e">
        <f>IF(N337&lt;VLOOKUP(E337,'Horario salida'!$C$3:$E$41,3,FALSE),N337+60,N337)</f>
        <v>#N/A</v>
      </c>
      <c r="S337" s="7" t="e">
        <f>IF(O337&lt;VLOOKUP(E337,'Horario salida'!$C$3:$F$41,4,FALSE),R337-1,R337)</f>
        <v>#N/A</v>
      </c>
      <c r="T337" s="7" t="e">
        <f>IF(O337&lt;VLOOKUP(E337,'Horario salida'!$C$3:$F$41,4,FALSE),O337+100,O337)</f>
        <v>#N/A</v>
      </c>
      <c r="U337" s="7"/>
      <c r="V337" s="7"/>
      <c r="W337" s="7"/>
      <c r="X337" s="8" t="e">
        <f>Q337-VLOOKUP(E337,'Horario salida'!$C$3:$D$41,2,FALSE)</f>
        <v>#N/A</v>
      </c>
      <c r="Y337" s="8" t="e">
        <f>S337-VLOOKUP(E337,'Horario salida'!$C$3:$E$41,3,FALSE)</f>
        <v>#N/A</v>
      </c>
      <c r="Z337" s="8" t="e">
        <f>T337-VLOOKUP(E337,'Horario salida'!$C$3:$F$41,4,FALSE)</f>
        <v>#N/A</v>
      </c>
      <c r="AB337" s="8" t="e">
        <f t="shared" si="51"/>
        <v>#N/A</v>
      </c>
      <c r="AC337" s="8" t="e">
        <f t="shared" si="52"/>
        <v>#N/A</v>
      </c>
      <c r="AD337" s="8" t="e">
        <f t="shared" si="53"/>
        <v>#N/A</v>
      </c>
      <c r="AF337" s="27"/>
      <c r="AG337" s="30"/>
      <c r="AH337" s="27"/>
      <c r="AI337" s="27"/>
      <c r="AJ337" s="27"/>
      <c r="AK337" s="28"/>
    </row>
    <row r="338" spans="2:37" ht="18" x14ac:dyDescent="0.35">
      <c r="B338" s="196"/>
      <c r="C338" s="37" t="e">
        <f>VLOOKUP(B338,'1 - Dorsales clubs'!B:C,2,FALSE)</f>
        <v>#N/A</v>
      </c>
      <c r="D338" s="37" t="e">
        <f>VLOOKUP(C338,'1 - Dorsales clubs'!C:D,2,FALSE)</f>
        <v>#N/A</v>
      </c>
      <c r="E338" s="37" t="e">
        <f>VLOOKUP(B338,'1 - Dorsales clubs'!B:F,4,FALSE)</f>
        <v>#N/A</v>
      </c>
      <c r="F338" s="24" t="e">
        <f>VLOOKUP(B338,TºCrono!B:C,2,FALSE)</f>
        <v>#N/A</v>
      </c>
      <c r="G338" s="25"/>
      <c r="H338" s="26" t="e">
        <f t="shared" si="46"/>
        <v>#N/A</v>
      </c>
      <c r="I338" s="27"/>
      <c r="J338" s="27" t="e">
        <f t="shared" si="47"/>
        <v>#N/A</v>
      </c>
      <c r="K338" s="27"/>
      <c r="L338" s="27"/>
      <c r="M338" s="1" t="e">
        <f t="shared" si="48"/>
        <v>#N/A</v>
      </c>
      <c r="N338" s="1" t="e">
        <f t="shared" si="49"/>
        <v>#N/A</v>
      </c>
      <c r="O338" s="7" t="e">
        <f t="shared" si="50"/>
        <v>#N/A</v>
      </c>
      <c r="P338" s="7"/>
      <c r="Q338" s="7" t="e">
        <f>IF(N338&lt;VLOOKUP(E338,'Horario salida'!$C$3:$E$41,3,FALSE),M338-1,M338)</f>
        <v>#N/A</v>
      </c>
      <c r="R338" s="7" t="e">
        <f>IF(N338&lt;VLOOKUP(E338,'Horario salida'!$C$3:$E$41,3,FALSE),N338+60,N338)</f>
        <v>#N/A</v>
      </c>
      <c r="S338" s="7" t="e">
        <f>IF(O338&lt;VLOOKUP(E338,'Horario salida'!$C$3:$F$41,4,FALSE),R338-1,R338)</f>
        <v>#N/A</v>
      </c>
      <c r="T338" s="7" t="e">
        <f>IF(O338&lt;VLOOKUP(E338,'Horario salida'!$C$3:$F$41,4,FALSE),O338+100,O338)</f>
        <v>#N/A</v>
      </c>
      <c r="U338" s="7"/>
      <c r="V338" s="7"/>
      <c r="W338" s="7"/>
      <c r="X338" s="8" t="e">
        <f>Q338-VLOOKUP(E338,'Horario salida'!$C$3:$D$41,2,FALSE)</f>
        <v>#N/A</v>
      </c>
      <c r="Y338" s="8" t="e">
        <f>S338-VLOOKUP(E338,'Horario salida'!$C$3:$E$41,3,FALSE)</f>
        <v>#N/A</v>
      </c>
      <c r="Z338" s="8" t="e">
        <f>T338-VLOOKUP(E338,'Horario salida'!$C$3:$F$41,4,FALSE)</f>
        <v>#N/A</v>
      </c>
      <c r="AB338" s="8" t="e">
        <f t="shared" si="51"/>
        <v>#N/A</v>
      </c>
      <c r="AC338" s="8" t="e">
        <f t="shared" si="52"/>
        <v>#N/A</v>
      </c>
      <c r="AD338" s="8" t="e">
        <f t="shared" si="53"/>
        <v>#N/A</v>
      </c>
      <c r="AF338" s="27"/>
      <c r="AG338" s="30"/>
      <c r="AH338" s="27"/>
      <c r="AI338" s="27"/>
      <c r="AJ338" s="27"/>
      <c r="AK338" s="28"/>
    </row>
    <row r="339" spans="2:37" ht="18" x14ac:dyDescent="0.35">
      <c r="B339" s="196"/>
      <c r="C339" s="37" t="e">
        <f>VLOOKUP(B339,'1 - Dorsales clubs'!B:C,2,FALSE)</f>
        <v>#N/A</v>
      </c>
      <c r="D339" s="37" t="e">
        <f>VLOOKUP(C339,'1 - Dorsales clubs'!C:D,2,FALSE)</f>
        <v>#N/A</v>
      </c>
      <c r="E339" s="37" t="e">
        <f>VLOOKUP(B339,'1 - Dorsales clubs'!B:F,4,FALSE)</f>
        <v>#N/A</v>
      </c>
      <c r="F339" s="24" t="e">
        <f>VLOOKUP(B339,TºCrono!B:C,2,FALSE)</f>
        <v>#N/A</v>
      </c>
      <c r="G339" s="25"/>
      <c r="H339" s="26" t="e">
        <f t="shared" si="46"/>
        <v>#N/A</v>
      </c>
      <c r="I339" s="27"/>
      <c r="J339" s="27" t="e">
        <f t="shared" si="47"/>
        <v>#N/A</v>
      </c>
      <c r="K339" s="27"/>
      <c r="L339" s="27"/>
      <c r="M339" s="1" t="e">
        <f t="shared" si="48"/>
        <v>#N/A</v>
      </c>
      <c r="N339" s="1" t="e">
        <f t="shared" si="49"/>
        <v>#N/A</v>
      </c>
      <c r="O339" s="7" t="e">
        <f t="shared" si="50"/>
        <v>#N/A</v>
      </c>
      <c r="P339" s="7"/>
      <c r="Q339" s="7" t="e">
        <f>IF(N339&lt;VLOOKUP(E339,'Horario salida'!$C$3:$E$41,3,FALSE),M339-1,M339)</f>
        <v>#N/A</v>
      </c>
      <c r="R339" s="7" t="e">
        <f>IF(N339&lt;VLOOKUP(E339,'Horario salida'!$C$3:$E$41,3,FALSE),N339+60,N339)</f>
        <v>#N/A</v>
      </c>
      <c r="S339" s="7" t="e">
        <f>IF(O339&lt;VLOOKUP(E339,'Horario salida'!$C$3:$F$41,4,FALSE),R339-1,R339)</f>
        <v>#N/A</v>
      </c>
      <c r="T339" s="7" t="e">
        <f>IF(O339&lt;VLOOKUP(E339,'Horario salida'!$C$3:$F$41,4,FALSE),O339+100,O339)</f>
        <v>#N/A</v>
      </c>
      <c r="U339" s="7"/>
      <c r="V339" s="7"/>
      <c r="W339" s="7"/>
      <c r="X339" s="8" t="e">
        <f>Q339-VLOOKUP(E339,'Horario salida'!$C$3:$D$41,2,FALSE)</f>
        <v>#N/A</v>
      </c>
      <c r="Y339" s="8" t="e">
        <f>S339-VLOOKUP(E339,'Horario salida'!$C$3:$E$41,3,FALSE)</f>
        <v>#N/A</v>
      </c>
      <c r="Z339" s="8" t="e">
        <f>T339-VLOOKUP(E339,'Horario salida'!$C$3:$F$41,4,FALSE)</f>
        <v>#N/A</v>
      </c>
      <c r="AB339" s="8" t="e">
        <f t="shared" si="51"/>
        <v>#N/A</v>
      </c>
      <c r="AC339" s="8" t="e">
        <f t="shared" si="52"/>
        <v>#N/A</v>
      </c>
      <c r="AD339" s="8" t="e">
        <f t="shared" si="53"/>
        <v>#N/A</v>
      </c>
      <c r="AF339" s="27"/>
      <c r="AG339" s="30"/>
      <c r="AH339" s="27"/>
      <c r="AI339" s="27"/>
      <c r="AJ339" s="27"/>
      <c r="AK339" s="28"/>
    </row>
    <row r="340" spans="2:37" ht="18" x14ac:dyDescent="0.35">
      <c r="B340" s="196"/>
      <c r="C340" s="37" t="e">
        <f>VLOOKUP(B340,'1 - Dorsales clubs'!B:C,2,FALSE)</f>
        <v>#N/A</v>
      </c>
      <c r="D340" s="37" t="e">
        <f>VLOOKUP(C340,'1 - Dorsales clubs'!C:D,2,FALSE)</f>
        <v>#N/A</v>
      </c>
      <c r="E340" s="37" t="e">
        <f>VLOOKUP(B340,'1 - Dorsales clubs'!B:F,4,FALSE)</f>
        <v>#N/A</v>
      </c>
      <c r="F340" s="24" t="e">
        <f>VLOOKUP(B340,TºCrono!B:C,2,FALSE)</f>
        <v>#N/A</v>
      </c>
      <c r="G340" s="25"/>
      <c r="H340" s="26" t="e">
        <f t="shared" si="46"/>
        <v>#N/A</v>
      </c>
      <c r="I340" s="27"/>
      <c r="J340" s="27" t="e">
        <f t="shared" si="47"/>
        <v>#N/A</v>
      </c>
      <c r="K340" s="27"/>
      <c r="L340" s="27"/>
      <c r="M340" s="1" t="e">
        <f t="shared" si="48"/>
        <v>#N/A</v>
      </c>
      <c r="N340" s="1" t="e">
        <f t="shared" si="49"/>
        <v>#N/A</v>
      </c>
      <c r="O340" s="7" t="e">
        <f t="shared" si="50"/>
        <v>#N/A</v>
      </c>
      <c r="P340" s="7"/>
      <c r="Q340" s="7" t="e">
        <f>IF(N340&lt;VLOOKUP(E340,'Horario salida'!$C$3:$E$41,3,FALSE),M340-1,M340)</f>
        <v>#N/A</v>
      </c>
      <c r="R340" s="7" t="e">
        <f>IF(N340&lt;VLOOKUP(E340,'Horario salida'!$C$3:$E$41,3,FALSE),N340+60,N340)</f>
        <v>#N/A</v>
      </c>
      <c r="S340" s="7" t="e">
        <f>IF(O340&lt;VLOOKUP(E340,'Horario salida'!$C$3:$F$41,4,FALSE),R340-1,R340)</f>
        <v>#N/A</v>
      </c>
      <c r="T340" s="7" t="e">
        <f>IF(O340&lt;VLOOKUP(E340,'Horario salida'!$C$3:$F$41,4,FALSE),O340+100,O340)</f>
        <v>#N/A</v>
      </c>
      <c r="U340" s="7"/>
      <c r="V340" s="7"/>
      <c r="W340" s="7"/>
      <c r="X340" s="8" t="e">
        <f>Q340-VLOOKUP(E340,'Horario salida'!$C$3:$D$41,2,FALSE)</f>
        <v>#N/A</v>
      </c>
      <c r="Y340" s="8" t="e">
        <f>S340-VLOOKUP(E340,'Horario salida'!$C$3:$E$41,3,FALSE)</f>
        <v>#N/A</v>
      </c>
      <c r="Z340" s="8" t="e">
        <f>T340-VLOOKUP(E340,'Horario salida'!$C$3:$F$41,4,FALSE)</f>
        <v>#N/A</v>
      </c>
      <c r="AB340" s="8" t="e">
        <f t="shared" si="51"/>
        <v>#N/A</v>
      </c>
      <c r="AC340" s="8" t="e">
        <f t="shared" si="52"/>
        <v>#N/A</v>
      </c>
      <c r="AD340" s="8" t="e">
        <f t="shared" si="53"/>
        <v>#N/A</v>
      </c>
      <c r="AF340" s="27"/>
      <c r="AG340" s="30"/>
      <c r="AH340" s="27"/>
      <c r="AI340" s="27"/>
      <c r="AJ340" s="27"/>
      <c r="AK340" s="28"/>
    </row>
    <row r="341" spans="2:37" ht="18" x14ac:dyDescent="0.35">
      <c r="B341" s="196"/>
      <c r="C341" s="37" t="e">
        <f>VLOOKUP(B341,'1 - Dorsales clubs'!B:C,2,FALSE)</f>
        <v>#N/A</v>
      </c>
      <c r="D341" s="37" t="e">
        <f>VLOOKUP(C341,'1 - Dorsales clubs'!C:D,2,FALSE)</f>
        <v>#N/A</v>
      </c>
      <c r="E341" s="37" t="e">
        <f>VLOOKUP(B341,'1 - Dorsales clubs'!B:F,4,FALSE)</f>
        <v>#N/A</v>
      </c>
      <c r="F341" s="24" t="e">
        <f>VLOOKUP(B341,TºCrono!B:C,2,FALSE)</f>
        <v>#N/A</v>
      </c>
      <c r="G341" s="25"/>
      <c r="H341" s="26" t="e">
        <f t="shared" si="46"/>
        <v>#N/A</v>
      </c>
      <c r="I341" s="27"/>
      <c r="J341" s="27" t="e">
        <f t="shared" si="47"/>
        <v>#N/A</v>
      </c>
      <c r="K341" s="27"/>
      <c r="L341" s="27"/>
      <c r="M341" s="1" t="e">
        <f t="shared" si="48"/>
        <v>#N/A</v>
      </c>
      <c r="N341" s="1" t="e">
        <f t="shared" si="49"/>
        <v>#N/A</v>
      </c>
      <c r="O341" s="7" t="e">
        <f t="shared" si="50"/>
        <v>#N/A</v>
      </c>
      <c r="P341" s="7"/>
      <c r="Q341" s="7" t="e">
        <f>IF(N341&lt;VLOOKUP(E341,'Horario salida'!$C$3:$E$41,3,FALSE),M341-1,M341)</f>
        <v>#N/A</v>
      </c>
      <c r="R341" s="7" t="e">
        <f>IF(N341&lt;VLOOKUP(E341,'Horario salida'!$C$3:$E$41,3,FALSE),N341+60,N341)</f>
        <v>#N/A</v>
      </c>
      <c r="S341" s="7" t="e">
        <f>IF(O341&lt;VLOOKUP(E341,'Horario salida'!$C$3:$F$41,4,FALSE),R341-1,R341)</f>
        <v>#N/A</v>
      </c>
      <c r="T341" s="7" t="e">
        <f>IF(O341&lt;VLOOKUP(E341,'Horario salida'!$C$3:$F$41,4,FALSE),O341+100,O341)</f>
        <v>#N/A</v>
      </c>
      <c r="U341" s="7"/>
      <c r="V341" s="7"/>
      <c r="W341" s="7"/>
      <c r="X341" s="8" t="e">
        <f>Q341-VLOOKUP(E341,'Horario salida'!$C$3:$D$41,2,FALSE)</f>
        <v>#N/A</v>
      </c>
      <c r="Y341" s="8" t="e">
        <f>S341-VLOOKUP(E341,'Horario salida'!$C$3:$E$41,3,FALSE)</f>
        <v>#N/A</v>
      </c>
      <c r="Z341" s="8" t="e">
        <f>T341-VLOOKUP(E341,'Horario salida'!$C$3:$F$41,4,FALSE)</f>
        <v>#N/A</v>
      </c>
      <c r="AB341" s="8" t="e">
        <f t="shared" si="51"/>
        <v>#N/A</v>
      </c>
      <c r="AC341" s="8" t="e">
        <f t="shared" si="52"/>
        <v>#N/A</v>
      </c>
      <c r="AD341" s="8" t="e">
        <f t="shared" si="53"/>
        <v>#N/A</v>
      </c>
      <c r="AF341" s="27"/>
      <c r="AG341" s="30"/>
      <c r="AH341" s="27"/>
      <c r="AI341" s="27"/>
      <c r="AJ341" s="27"/>
      <c r="AK341" s="28"/>
    </row>
    <row r="342" spans="2:37" ht="18" x14ac:dyDescent="0.35">
      <c r="B342" s="196"/>
      <c r="C342" s="37" t="e">
        <f>VLOOKUP(B342,'1 - Dorsales clubs'!B:C,2,FALSE)</f>
        <v>#N/A</v>
      </c>
      <c r="D342" s="37" t="e">
        <f>VLOOKUP(C342,'1 - Dorsales clubs'!C:D,2,FALSE)</f>
        <v>#N/A</v>
      </c>
      <c r="E342" s="37" t="e">
        <f>VLOOKUP(B342,'1 - Dorsales clubs'!B:F,4,FALSE)</f>
        <v>#N/A</v>
      </c>
      <c r="F342" s="24" t="e">
        <f>VLOOKUP(B342,TºCrono!B:C,2,FALSE)</f>
        <v>#N/A</v>
      </c>
      <c r="G342" s="25"/>
      <c r="H342" s="26" t="e">
        <f t="shared" si="46"/>
        <v>#N/A</v>
      </c>
      <c r="I342" s="27"/>
      <c r="J342" s="27" t="e">
        <f t="shared" si="47"/>
        <v>#N/A</v>
      </c>
      <c r="K342" s="27"/>
      <c r="L342" s="27"/>
      <c r="M342" s="1" t="e">
        <f t="shared" si="48"/>
        <v>#N/A</v>
      </c>
      <c r="N342" s="1" t="e">
        <f t="shared" si="49"/>
        <v>#N/A</v>
      </c>
      <c r="O342" s="7" t="e">
        <f t="shared" si="50"/>
        <v>#N/A</v>
      </c>
      <c r="P342" s="7"/>
      <c r="Q342" s="7" t="e">
        <f>IF(N342&lt;VLOOKUP(E342,'Horario salida'!$C$3:$E$41,3,FALSE),M342-1,M342)</f>
        <v>#N/A</v>
      </c>
      <c r="R342" s="7" t="e">
        <f>IF(N342&lt;VLOOKUP(E342,'Horario salida'!$C$3:$E$41,3,FALSE),N342+60,N342)</f>
        <v>#N/A</v>
      </c>
      <c r="S342" s="7" t="e">
        <f>IF(O342&lt;VLOOKUP(E342,'Horario salida'!$C$3:$F$41,4,FALSE),R342-1,R342)</f>
        <v>#N/A</v>
      </c>
      <c r="T342" s="7" t="e">
        <f>IF(O342&lt;VLOOKUP(E342,'Horario salida'!$C$3:$F$41,4,FALSE),O342+100,O342)</f>
        <v>#N/A</v>
      </c>
      <c r="U342" s="7"/>
      <c r="V342" s="7"/>
      <c r="W342" s="7"/>
      <c r="X342" s="8" t="e">
        <f>Q342-VLOOKUP(E342,'Horario salida'!$C$3:$D$41,2,FALSE)</f>
        <v>#N/A</v>
      </c>
      <c r="Y342" s="8" t="e">
        <f>S342-VLOOKUP(E342,'Horario salida'!$C$3:$E$41,3,FALSE)</f>
        <v>#N/A</v>
      </c>
      <c r="Z342" s="8" t="e">
        <f>T342-VLOOKUP(E342,'Horario salida'!$C$3:$F$41,4,FALSE)</f>
        <v>#N/A</v>
      </c>
      <c r="AB342" s="8" t="e">
        <f t="shared" si="51"/>
        <v>#N/A</v>
      </c>
      <c r="AC342" s="8" t="e">
        <f t="shared" si="52"/>
        <v>#N/A</v>
      </c>
      <c r="AD342" s="8" t="e">
        <f t="shared" si="53"/>
        <v>#N/A</v>
      </c>
      <c r="AF342" s="27"/>
      <c r="AG342" s="30"/>
      <c r="AH342" s="27"/>
      <c r="AI342" s="27"/>
      <c r="AJ342" s="27"/>
      <c r="AK342" s="28"/>
    </row>
    <row r="343" spans="2:37" ht="18" x14ac:dyDescent="0.35">
      <c r="B343" s="196"/>
      <c r="C343" s="37" t="e">
        <f>VLOOKUP(B343,'1 - Dorsales clubs'!B:C,2,FALSE)</f>
        <v>#N/A</v>
      </c>
      <c r="D343" s="37" t="e">
        <f>VLOOKUP(C343,'1 - Dorsales clubs'!C:D,2,FALSE)</f>
        <v>#N/A</v>
      </c>
      <c r="E343" s="37" t="e">
        <f>VLOOKUP(B343,'1 - Dorsales clubs'!B:F,4,FALSE)</f>
        <v>#N/A</v>
      </c>
      <c r="F343" s="24" t="e">
        <f>VLOOKUP(B343,TºCrono!B:C,2,FALSE)</f>
        <v>#N/A</v>
      </c>
      <c r="G343" s="25"/>
      <c r="H343" s="26" t="e">
        <f t="shared" si="46"/>
        <v>#N/A</v>
      </c>
      <c r="I343" s="27"/>
      <c r="J343" s="27" t="e">
        <f t="shared" si="47"/>
        <v>#N/A</v>
      </c>
      <c r="K343" s="27"/>
      <c r="L343" s="27"/>
      <c r="M343" s="1" t="e">
        <f t="shared" si="48"/>
        <v>#N/A</v>
      </c>
      <c r="N343" s="1" t="e">
        <f t="shared" si="49"/>
        <v>#N/A</v>
      </c>
      <c r="O343" s="7" t="e">
        <f t="shared" si="50"/>
        <v>#N/A</v>
      </c>
      <c r="P343" s="7"/>
      <c r="Q343" s="7" t="e">
        <f>IF(N343&lt;VLOOKUP(E343,'Horario salida'!$C$3:$E$41,3,FALSE),M343-1,M343)</f>
        <v>#N/A</v>
      </c>
      <c r="R343" s="7" t="e">
        <f>IF(N343&lt;VLOOKUP(E343,'Horario salida'!$C$3:$E$41,3,FALSE),N343+60,N343)</f>
        <v>#N/A</v>
      </c>
      <c r="S343" s="7" t="e">
        <f>IF(O343&lt;VLOOKUP(E343,'Horario salida'!$C$3:$F$41,4,FALSE),R343-1,R343)</f>
        <v>#N/A</v>
      </c>
      <c r="T343" s="7" t="e">
        <f>IF(O343&lt;VLOOKUP(E343,'Horario salida'!$C$3:$F$41,4,FALSE),O343+100,O343)</f>
        <v>#N/A</v>
      </c>
      <c r="U343" s="7"/>
      <c r="V343" s="7"/>
      <c r="W343" s="7"/>
      <c r="X343" s="8" t="e">
        <f>Q343-VLOOKUP(E343,'Horario salida'!$C$3:$D$41,2,FALSE)</f>
        <v>#N/A</v>
      </c>
      <c r="Y343" s="8" t="e">
        <f>S343-VLOOKUP(E343,'Horario salida'!$C$3:$E$41,3,FALSE)</f>
        <v>#N/A</v>
      </c>
      <c r="Z343" s="8" t="e">
        <f>T343-VLOOKUP(E343,'Horario salida'!$C$3:$F$41,4,FALSE)</f>
        <v>#N/A</v>
      </c>
      <c r="AB343" s="8" t="e">
        <f t="shared" si="51"/>
        <v>#N/A</v>
      </c>
      <c r="AC343" s="8" t="e">
        <f t="shared" si="52"/>
        <v>#N/A</v>
      </c>
      <c r="AD343" s="8" t="e">
        <f t="shared" si="53"/>
        <v>#N/A</v>
      </c>
      <c r="AF343" s="27"/>
      <c r="AG343" s="30"/>
      <c r="AH343" s="27"/>
      <c r="AI343" s="27"/>
      <c r="AJ343" s="27"/>
      <c r="AK343" s="28"/>
    </row>
    <row r="344" spans="2:37" ht="18" x14ac:dyDescent="0.35">
      <c r="B344" s="196"/>
      <c r="C344" s="37" t="e">
        <f>VLOOKUP(B344,'1 - Dorsales clubs'!B:C,2,FALSE)</f>
        <v>#N/A</v>
      </c>
      <c r="D344" s="37" t="e">
        <f>VLOOKUP(C344,'1 - Dorsales clubs'!C:D,2,FALSE)</f>
        <v>#N/A</v>
      </c>
      <c r="E344" s="37" t="e">
        <f>VLOOKUP(B344,'1 - Dorsales clubs'!B:F,4,FALSE)</f>
        <v>#N/A</v>
      </c>
      <c r="F344" s="24" t="e">
        <f>VLOOKUP(B344,TºCrono!B:C,2,FALSE)</f>
        <v>#N/A</v>
      </c>
      <c r="G344" s="25"/>
      <c r="H344" s="26" t="e">
        <f t="shared" si="46"/>
        <v>#N/A</v>
      </c>
      <c r="I344" s="27"/>
      <c r="J344" s="27" t="e">
        <f t="shared" si="47"/>
        <v>#N/A</v>
      </c>
      <c r="K344" s="27"/>
      <c r="L344" s="27"/>
      <c r="M344" s="1" t="e">
        <f t="shared" si="48"/>
        <v>#N/A</v>
      </c>
      <c r="N344" s="1" t="e">
        <f t="shared" si="49"/>
        <v>#N/A</v>
      </c>
      <c r="O344" s="7" t="e">
        <f t="shared" si="50"/>
        <v>#N/A</v>
      </c>
      <c r="P344" s="7"/>
      <c r="Q344" s="7" t="e">
        <f>IF(N344&lt;VLOOKUP(E344,'Horario salida'!$C$3:$E$41,3,FALSE),M344-1,M344)</f>
        <v>#N/A</v>
      </c>
      <c r="R344" s="7" t="e">
        <f>IF(N344&lt;VLOOKUP(E344,'Horario salida'!$C$3:$E$41,3,FALSE),N344+60,N344)</f>
        <v>#N/A</v>
      </c>
      <c r="S344" s="7" t="e">
        <f>IF(O344&lt;VLOOKUP(E344,'Horario salida'!$C$3:$F$41,4,FALSE),R344-1,R344)</f>
        <v>#N/A</v>
      </c>
      <c r="T344" s="7" t="e">
        <f>IF(O344&lt;VLOOKUP(E344,'Horario salida'!$C$3:$F$41,4,FALSE),O344+100,O344)</f>
        <v>#N/A</v>
      </c>
      <c r="U344" s="7"/>
      <c r="V344" s="7"/>
      <c r="W344" s="7"/>
      <c r="X344" s="8" t="e">
        <f>Q344-VLOOKUP(E344,'Horario salida'!$C$3:$D$41,2,FALSE)</f>
        <v>#N/A</v>
      </c>
      <c r="Y344" s="8" t="e">
        <f>S344-VLOOKUP(E344,'Horario salida'!$C$3:$E$41,3,FALSE)</f>
        <v>#N/A</v>
      </c>
      <c r="Z344" s="8" t="e">
        <f>T344-VLOOKUP(E344,'Horario salida'!$C$3:$F$41,4,FALSE)</f>
        <v>#N/A</v>
      </c>
      <c r="AB344" s="8" t="e">
        <f t="shared" si="51"/>
        <v>#N/A</v>
      </c>
      <c r="AC344" s="8" t="e">
        <f t="shared" si="52"/>
        <v>#N/A</v>
      </c>
      <c r="AD344" s="8" t="e">
        <f t="shared" si="53"/>
        <v>#N/A</v>
      </c>
      <c r="AF344" s="27"/>
      <c r="AG344" s="30"/>
      <c r="AH344" s="27"/>
      <c r="AI344" s="27"/>
      <c r="AJ344" s="27"/>
      <c r="AK344" s="28"/>
    </row>
    <row r="345" spans="2:37" ht="18" x14ac:dyDescent="0.35">
      <c r="B345" s="196"/>
      <c r="C345" s="37" t="e">
        <f>VLOOKUP(B345,'1 - Dorsales clubs'!B:C,2,FALSE)</f>
        <v>#N/A</v>
      </c>
      <c r="D345" s="37" t="e">
        <f>VLOOKUP(C345,'1 - Dorsales clubs'!C:D,2,FALSE)</f>
        <v>#N/A</v>
      </c>
      <c r="E345" s="37" t="e">
        <f>VLOOKUP(B345,'1 - Dorsales clubs'!B:F,4,FALSE)</f>
        <v>#N/A</v>
      </c>
      <c r="F345" s="24" t="e">
        <f>VLOOKUP(B345,TºCrono!B:C,2,FALSE)</f>
        <v>#N/A</v>
      </c>
      <c r="G345" s="25"/>
      <c r="H345" s="26" t="e">
        <f t="shared" si="46"/>
        <v>#N/A</v>
      </c>
      <c r="I345" s="27"/>
      <c r="J345" s="27" t="e">
        <f t="shared" si="47"/>
        <v>#N/A</v>
      </c>
      <c r="K345" s="27"/>
      <c r="L345" s="27"/>
      <c r="M345" s="1" t="e">
        <f t="shared" si="48"/>
        <v>#N/A</v>
      </c>
      <c r="N345" s="1" t="e">
        <f t="shared" si="49"/>
        <v>#N/A</v>
      </c>
      <c r="O345" s="7" t="e">
        <f t="shared" si="50"/>
        <v>#N/A</v>
      </c>
      <c r="P345" s="7"/>
      <c r="Q345" s="7" t="e">
        <f>IF(N345&lt;VLOOKUP(E345,'Horario salida'!$C$3:$E$41,3,FALSE),M345-1,M345)</f>
        <v>#N/A</v>
      </c>
      <c r="R345" s="7" t="e">
        <f>IF(N345&lt;VLOOKUP(E345,'Horario salida'!$C$3:$E$41,3,FALSE),N345+60,N345)</f>
        <v>#N/A</v>
      </c>
      <c r="S345" s="7" t="e">
        <f>IF(O345&lt;VLOOKUP(E345,'Horario salida'!$C$3:$F$41,4,FALSE),R345-1,R345)</f>
        <v>#N/A</v>
      </c>
      <c r="T345" s="7" t="e">
        <f>IF(O345&lt;VLOOKUP(E345,'Horario salida'!$C$3:$F$41,4,FALSE),O345+100,O345)</f>
        <v>#N/A</v>
      </c>
      <c r="U345" s="7"/>
      <c r="V345" s="7"/>
      <c r="W345" s="7"/>
      <c r="X345" s="8" t="e">
        <f>Q345-VLOOKUP(E345,'Horario salida'!$C$3:$D$41,2,FALSE)</f>
        <v>#N/A</v>
      </c>
      <c r="Y345" s="8" t="e">
        <f>S345-VLOOKUP(E345,'Horario salida'!$C$3:$E$41,3,FALSE)</f>
        <v>#N/A</v>
      </c>
      <c r="Z345" s="8" t="e">
        <f>T345-VLOOKUP(E345,'Horario salida'!$C$3:$F$41,4,FALSE)</f>
        <v>#N/A</v>
      </c>
      <c r="AB345" s="8" t="e">
        <f t="shared" si="51"/>
        <v>#N/A</v>
      </c>
      <c r="AC345" s="8" t="e">
        <f t="shared" si="52"/>
        <v>#N/A</v>
      </c>
      <c r="AD345" s="8" t="e">
        <f t="shared" si="53"/>
        <v>#N/A</v>
      </c>
      <c r="AF345" s="27"/>
      <c r="AG345" s="30"/>
      <c r="AH345" s="27"/>
      <c r="AI345" s="27"/>
      <c r="AJ345" s="27"/>
      <c r="AK345" s="28"/>
    </row>
    <row r="346" spans="2:37" ht="18" x14ac:dyDescent="0.35">
      <c r="B346" s="196"/>
      <c r="C346" s="37" t="e">
        <f>VLOOKUP(B346,'1 - Dorsales clubs'!B:C,2,FALSE)</f>
        <v>#N/A</v>
      </c>
      <c r="D346" s="37" t="e">
        <f>VLOOKUP(C346,'1 - Dorsales clubs'!C:D,2,FALSE)</f>
        <v>#N/A</v>
      </c>
      <c r="E346" s="37" t="e">
        <f>VLOOKUP(B346,'1 - Dorsales clubs'!B:F,4,FALSE)</f>
        <v>#N/A</v>
      </c>
      <c r="F346" s="24" t="e">
        <f>VLOOKUP(B346,TºCrono!B:C,2,FALSE)</f>
        <v>#N/A</v>
      </c>
      <c r="G346" s="25"/>
      <c r="H346" s="26" t="e">
        <f t="shared" si="46"/>
        <v>#N/A</v>
      </c>
      <c r="I346" s="27"/>
      <c r="J346" s="27" t="e">
        <f t="shared" si="47"/>
        <v>#N/A</v>
      </c>
      <c r="K346" s="27"/>
      <c r="L346" s="27"/>
      <c r="M346" s="1" t="e">
        <f t="shared" si="48"/>
        <v>#N/A</v>
      </c>
      <c r="N346" s="1" t="e">
        <f t="shared" si="49"/>
        <v>#N/A</v>
      </c>
      <c r="O346" s="7" t="e">
        <f t="shared" si="50"/>
        <v>#N/A</v>
      </c>
      <c r="P346" s="7"/>
      <c r="Q346" s="7" t="e">
        <f>IF(N346&lt;VLOOKUP(E346,'Horario salida'!$C$3:$E$41,3,FALSE),M346-1,M346)</f>
        <v>#N/A</v>
      </c>
      <c r="R346" s="7" t="e">
        <f>IF(N346&lt;VLOOKUP(E346,'Horario salida'!$C$3:$E$41,3,FALSE),N346+60,N346)</f>
        <v>#N/A</v>
      </c>
      <c r="S346" s="7" t="e">
        <f>IF(O346&lt;VLOOKUP(E346,'Horario salida'!$C$3:$F$41,4,FALSE),R346-1,R346)</f>
        <v>#N/A</v>
      </c>
      <c r="T346" s="7" t="e">
        <f>IF(O346&lt;VLOOKUP(E346,'Horario salida'!$C$3:$F$41,4,FALSE),O346+100,O346)</f>
        <v>#N/A</v>
      </c>
      <c r="U346" s="7"/>
      <c r="V346" s="7"/>
      <c r="W346" s="7"/>
      <c r="X346" s="8" t="e">
        <f>Q346-VLOOKUP(E346,'Horario salida'!$C$3:$D$41,2,FALSE)</f>
        <v>#N/A</v>
      </c>
      <c r="Y346" s="8" t="e">
        <f>S346-VLOOKUP(E346,'Horario salida'!$C$3:$E$41,3,FALSE)</f>
        <v>#N/A</v>
      </c>
      <c r="Z346" s="8" t="e">
        <f>T346-VLOOKUP(E346,'Horario salida'!$C$3:$F$41,4,FALSE)</f>
        <v>#N/A</v>
      </c>
      <c r="AB346" s="8" t="e">
        <f t="shared" si="51"/>
        <v>#N/A</v>
      </c>
      <c r="AC346" s="8" t="e">
        <f t="shared" si="52"/>
        <v>#N/A</v>
      </c>
      <c r="AD346" s="8" t="e">
        <f t="shared" si="53"/>
        <v>#N/A</v>
      </c>
      <c r="AF346" s="27"/>
      <c r="AG346" s="30"/>
      <c r="AH346" s="27"/>
      <c r="AI346" s="27"/>
      <c r="AJ346" s="27"/>
      <c r="AK346" s="28"/>
    </row>
    <row r="347" spans="2:37" ht="18" x14ac:dyDescent="0.35">
      <c r="B347" s="196"/>
      <c r="C347" s="37" t="e">
        <f>VLOOKUP(B347,'1 - Dorsales clubs'!B:C,2,FALSE)</f>
        <v>#N/A</v>
      </c>
      <c r="D347" s="37" t="e">
        <f>VLOOKUP(C347,'1 - Dorsales clubs'!C:D,2,FALSE)</f>
        <v>#N/A</v>
      </c>
      <c r="E347" s="37" t="e">
        <f>VLOOKUP(B347,'1 - Dorsales clubs'!B:F,4,FALSE)</f>
        <v>#N/A</v>
      </c>
      <c r="F347" s="24" t="e">
        <f>VLOOKUP(B347,TºCrono!B:C,2,FALSE)</f>
        <v>#N/A</v>
      </c>
      <c r="G347" s="25"/>
      <c r="H347" s="26" t="e">
        <f t="shared" si="46"/>
        <v>#N/A</v>
      </c>
      <c r="I347" s="27"/>
      <c r="J347" s="27" t="e">
        <f t="shared" si="47"/>
        <v>#N/A</v>
      </c>
      <c r="K347" s="27"/>
      <c r="L347" s="27"/>
      <c r="M347" s="1" t="e">
        <f t="shared" si="48"/>
        <v>#N/A</v>
      </c>
      <c r="N347" s="1" t="e">
        <f t="shared" si="49"/>
        <v>#N/A</v>
      </c>
      <c r="O347" s="7" t="e">
        <f t="shared" si="50"/>
        <v>#N/A</v>
      </c>
      <c r="P347" s="7"/>
      <c r="Q347" s="7" t="e">
        <f>IF(N347&lt;VLOOKUP(E347,'Horario salida'!$C$3:$E$41,3,FALSE),M347-1,M347)</f>
        <v>#N/A</v>
      </c>
      <c r="R347" s="7" t="e">
        <f>IF(N347&lt;VLOOKUP(E347,'Horario salida'!$C$3:$E$41,3,FALSE),N347+60,N347)</f>
        <v>#N/A</v>
      </c>
      <c r="S347" s="7" t="e">
        <f>IF(O347&lt;VLOOKUP(E347,'Horario salida'!$C$3:$F$41,4,FALSE),R347-1,R347)</f>
        <v>#N/A</v>
      </c>
      <c r="T347" s="7" t="e">
        <f>IF(O347&lt;VLOOKUP(E347,'Horario salida'!$C$3:$F$41,4,FALSE),O347+100,O347)</f>
        <v>#N/A</v>
      </c>
      <c r="U347" s="7"/>
      <c r="V347" s="7"/>
      <c r="W347" s="7"/>
      <c r="X347" s="8" t="e">
        <f>Q347-VLOOKUP(E347,'Horario salida'!$C$3:$D$41,2,FALSE)</f>
        <v>#N/A</v>
      </c>
      <c r="Y347" s="8" t="e">
        <f>S347-VLOOKUP(E347,'Horario salida'!$C$3:$E$41,3,FALSE)</f>
        <v>#N/A</v>
      </c>
      <c r="Z347" s="8" t="e">
        <f>T347-VLOOKUP(E347,'Horario salida'!$C$3:$F$41,4,FALSE)</f>
        <v>#N/A</v>
      </c>
      <c r="AB347" s="8" t="e">
        <f t="shared" si="51"/>
        <v>#N/A</v>
      </c>
      <c r="AC347" s="8" t="e">
        <f t="shared" si="52"/>
        <v>#N/A</v>
      </c>
      <c r="AD347" s="8" t="e">
        <f t="shared" si="53"/>
        <v>#N/A</v>
      </c>
      <c r="AF347" s="27"/>
      <c r="AG347" s="30"/>
      <c r="AH347" s="27"/>
      <c r="AI347" s="27"/>
      <c r="AJ347" s="27"/>
      <c r="AK347" s="28"/>
    </row>
    <row r="348" spans="2:37" ht="18" x14ac:dyDescent="0.35">
      <c r="B348" s="196"/>
      <c r="C348" s="37" t="e">
        <f>VLOOKUP(B348,'1 - Dorsales clubs'!B:C,2,FALSE)</f>
        <v>#N/A</v>
      </c>
      <c r="D348" s="37" t="e">
        <f>VLOOKUP(C348,'1 - Dorsales clubs'!C:D,2,FALSE)</f>
        <v>#N/A</v>
      </c>
      <c r="E348" s="37" t="e">
        <f>VLOOKUP(B348,'1 - Dorsales clubs'!B:F,4,FALSE)</f>
        <v>#N/A</v>
      </c>
      <c r="F348" s="24" t="e">
        <f>VLOOKUP(B348,TºCrono!B:C,2,FALSE)</f>
        <v>#N/A</v>
      </c>
      <c r="G348" s="25"/>
      <c r="H348" s="26" t="e">
        <f t="shared" si="46"/>
        <v>#N/A</v>
      </c>
      <c r="I348" s="27"/>
      <c r="J348" s="27" t="e">
        <f t="shared" si="47"/>
        <v>#N/A</v>
      </c>
      <c r="K348" s="27"/>
      <c r="L348" s="27"/>
      <c r="M348" s="1" t="e">
        <f t="shared" si="48"/>
        <v>#N/A</v>
      </c>
      <c r="N348" s="1" t="e">
        <f t="shared" si="49"/>
        <v>#N/A</v>
      </c>
      <c r="O348" s="7" t="e">
        <f t="shared" si="50"/>
        <v>#N/A</v>
      </c>
      <c r="P348" s="7"/>
      <c r="Q348" s="7" t="e">
        <f>IF(N348&lt;VLOOKUP(E348,'Horario salida'!$C$3:$E$41,3,FALSE),M348-1,M348)</f>
        <v>#N/A</v>
      </c>
      <c r="R348" s="7" t="e">
        <f>IF(N348&lt;VLOOKUP(E348,'Horario salida'!$C$3:$E$41,3,FALSE),N348+60,N348)</f>
        <v>#N/A</v>
      </c>
      <c r="S348" s="7" t="e">
        <f>IF(O348&lt;VLOOKUP(E348,'Horario salida'!$C$3:$F$41,4,FALSE),R348-1,R348)</f>
        <v>#N/A</v>
      </c>
      <c r="T348" s="7" t="e">
        <f>IF(O348&lt;VLOOKUP(E348,'Horario salida'!$C$3:$F$41,4,FALSE),O348+100,O348)</f>
        <v>#N/A</v>
      </c>
      <c r="U348" s="7"/>
      <c r="V348" s="7"/>
      <c r="W348" s="7"/>
      <c r="X348" s="8" t="e">
        <f>Q348-VLOOKUP(E348,'Horario salida'!$C$3:$D$41,2,FALSE)</f>
        <v>#N/A</v>
      </c>
      <c r="Y348" s="8" t="e">
        <f>S348-VLOOKUP(E348,'Horario salida'!$C$3:$E$41,3,FALSE)</f>
        <v>#N/A</v>
      </c>
      <c r="Z348" s="8" t="e">
        <f>T348-VLOOKUP(E348,'Horario salida'!$C$3:$F$41,4,FALSE)</f>
        <v>#N/A</v>
      </c>
      <c r="AB348" s="8" t="e">
        <f t="shared" si="51"/>
        <v>#N/A</v>
      </c>
      <c r="AC348" s="8" t="e">
        <f t="shared" si="52"/>
        <v>#N/A</v>
      </c>
      <c r="AD348" s="8" t="e">
        <f t="shared" si="53"/>
        <v>#N/A</v>
      </c>
      <c r="AF348" s="27"/>
      <c r="AG348" s="30"/>
      <c r="AH348" s="27"/>
      <c r="AI348" s="27"/>
      <c r="AJ348" s="27"/>
      <c r="AK348" s="28"/>
    </row>
    <row r="349" spans="2:37" ht="18" x14ac:dyDescent="0.35">
      <c r="B349" s="196"/>
      <c r="C349" s="37" t="e">
        <f>VLOOKUP(B349,'1 - Dorsales clubs'!B:C,2,FALSE)</f>
        <v>#N/A</v>
      </c>
      <c r="D349" s="37" t="e">
        <f>VLOOKUP(C349,'1 - Dorsales clubs'!C:D,2,FALSE)</f>
        <v>#N/A</v>
      </c>
      <c r="E349" s="37" t="e">
        <f>VLOOKUP(B349,'1 - Dorsales clubs'!B:F,4,FALSE)</f>
        <v>#N/A</v>
      </c>
      <c r="F349" s="24" t="e">
        <f>VLOOKUP(B349,TºCrono!B:C,2,FALSE)</f>
        <v>#N/A</v>
      </c>
      <c r="G349" s="25"/>
      <c r="H349" s="26" t="e">
        <f t="shared" si="46"/>
        <v>#N/A</v>
      </c>
      <c r="I349" s="27"/>
      <c r="J349" s="27" t="e">
        <f t="shared" si="47"/>
        <v>#N/A</v>
      </c>
      <c r="K349" s="27"/>
      <c r="L349" s="27"/>
      <c r="M349" s="1" t="e">
        <f t="shared" si="48"/>
        <v>#N/A</v>
      </c>
      <c r="N349" s="1" t="e">
        <f t="shared" si="49"/>
        <v>#N/A</v>
      </c>
      <c r="O349" s="7" t="e">
        <f t="shared" si="50"/>
        <v>#N/A</v>
      </c>
      <c r="P349" s="7"/>
      <c r="Q349" s="7" t="e">
        <f>IF(N349&lt;VLOOKUP(E349,'Horario salida'!$C$3:$E$41,3,FALSE),M349-1,M349)</f>
        <v>#N/A</v>
      </c>
      <c r="R349" s="7" t="e">
        <f>IF(N349&lt;VLOOKUP(E349,'Horario salida'!$C$3:$E$41,3,FALSE),N349+60,N349)</f>
        <v>#N/A</v>
      </c>
      <c r="S349" s="7" t="e">
        <f>IF(O349&lt;VLOOKUP(E349,'Horario salida'!$C$3:$F$41,4,FALSE),R349-1,R349)</f>
        <v>#N/A</v>
      </c>
      <c r="T349" s="7" t="e">
        <f>IF(O349&lt;VLOOKUP(E349,'Horario salida'!$C$3:$F$41,4,FALSE),O349+100,O349)</f>
        <v>#N/A</v>
      </c>
      <c r="U349" s="7"/>
      <c r="V349" s="7"/>
      <c r="W349" s="7"/>
      <c r="X349" s="8" t="e">
        <f>Q349-VLOOKUP(E349,'Horario salida'!$C$3:$D$41,2,FALSE)</f>
        <v>#N/A</v>
      </c>
      <c r="Y349" s="8" t="e">
        <f>S349-VLOOKUP(E349,'Horario salida'!$C$3:$E$41,3,FALSE)</f>
        <v>#N/A</v>
      </c>
      <c r="Z349" s="8" t="e">
        <f>T349-VLOOKUP(E349,'Horario salida'!$C$3:$F$41,4,FALSE)</f>
        <v>#N/A</v>
      </c>
      <c r="AB349" s="8" t="e">
        <f t="shared" si="51"/>
        <v>#N/A</v>
      </c>
      <c r="AC349" s="8" t="e">
        <f t="shared" si="52"/>
        <v>#N/A</v>
      </c>
      <c r="AD349" s="8" t="e">
        <f t="shared" si="53"/>
        <v>#N/A</v>
      </c>
      <c r="AF349" s="27"/>
      <c r="AG349" s="30"/>
      <c r="AH349" s="27"/>
      <c r="AI349" s="27"/>
      <c r="AJ349" s="27"/>
      <c r="AK349" s="28"/>
    </row>
    <row r="350" spans="2:37" ht="18" x14ac:dyDescent="0.35">
      <c r="B350" s="196"/>
      <c r="C350" s="37" t="e">
        <f>VLOOKUP(B350,'1 - Dorsales clubs'!B:C,2,FALSE)</f>
        <v>#N/A</v>
      </c>
      <c r="D350" s="37" t="e">
        <f>VLOOKUP(C350,'1 - Dorsales clubs'!C:D,2,FALSE)</f>
        <v>#N/A</v>
      </c>
      <c r="E350" s="37" t="e">
        <f>VLOOKUP(B350,'1 - Dorsales clubs'!B:F,4,FALSE)</f>
        <v>#N/A</v>
      </c>
      <c r="F350" s="24" t="e">
        <f>VLOOKUP(B350,TºCrono!B:C,2,FALSE)</f>
        <v>#N/A</v>
      </c>
      <c r="G350" s="25"/>
      <c r="H350" s="26" t="e">
        <f t="shared" si="46"/>
        <v>#N/A</v>
      </c>
      <c r="I350" s="27"/>
      <c r="J350" s="27" t="e">
        <f t="shared" si="47"/>
        <v>#N/A</v>
      </c>
      <c r="K350" s="27"/>
      <c r="L350" s="27"/>
      <c r="M350" s="1" t="e">
        <f t="shared" si="48"/>
        <v>#N/A</v>
      </c>
      <c r="N350" s="1" t="e">
        <f t="shared" si="49"/>
        <v>#N/A</v>
      </c>
      <c r="O350" s="7" t="e">
        <f t="shared" si="50"/>
        <v>#N/A</v>
      </c>
      <c r="P350" s="7"/>
      <c r="Q350" s="7" t="e">
        <f>IF(N350&lt;VLOOKUP(E350,'Horario salida'!$C$3:$E$41,3,FALSE),M350-1,M350)</f>
        <v>#N/A</v>
      </c>
      <c r="R350" s="7" t="e">
        <f>IF(N350&lt;VLOOKUP(E350,'Horario salida'!$C$3:$E$41,3,FALSE),N350+60,N350)</f>
        <v>#N/A</v>
      </c>
      <c r="S350" s="7" t="e">
        <f>IF(O350&lt;VLOOKUP(E350,'Horario salida'!$C$3:$F$41,4,FALSE),R350-1,R350)</f>
        <v>#N/A</v>
      </c>
      <c r="T350" s="7" t="e">
        <f>IF(O350&lt;VLOOKUP(E350,'Horario salida'!$C$3:$F$41,4,FALSE),O350+100,O350)</f>
        <v>#N/A</v>
      </c>
      <c r="U350" s="7"/>
      <c r="V350" s="7"/>
      <c r="W350" s="7"/>
      <c r="X350" s="8" t="e">
        <f>Q350-VLOOKUP(E350,'Horario salida'!$C$3:$D$41,2,FALSE)</f>
        <v>#N/A</v>
      </c>
      <c r="Y350" s="8" t="e">
        <f>S350-VLOOKUP(E350,'Horario salida'!$C$3:$E$41,3,FALSE)</f>
        <v>#N/A</v>
      </c>
      <c r="Z350" s="8" t="e">
        <f>T350-VLOOKUP(E350,'Horario salida'!$C$3:$F$41,4,FALSE)</f>
        <v>#N/A</v>
      </c>
      <c r="AB350" s="8" t="e">
        <f t="shared" si="51"/>
        <v>#N/A</v>
      </c>
      <c r="AC350" s="8" t="e">
        <f t="shared" si="52"/>
        <v>#N/A</v>
      </c>
      <c r="AD350" s="8" t="e">
        <f t="shared" si="53"/>
        <v>#N/A</v>
      </c>
      <c r="AF350" s="27"/>
      <c r="AG350" s="30"/>
      <c r="AH350" s="27"/>
      <c r="AI350" s="27"/>
      <c r="AJ350" s="27"/>
      <c r="AK350" s="28"/>
    </row>
    <row r="351" spans="2:37" ht="18" x14ac:dyDescent="0.35">
      <c r="B351" s="196"/>
      <c r="C351" s="37" t="e">
        <f>VLOOKUP(B351,'1 - Dorsales clubs'!B:C,2,FALSE)</f>
        <v>#N/A</v>
      </c>
      <c r="D351" s="37" t="e">
        <f>VLOOKUP(C351,'1 - Dorsales clubs'!C:D,2,FALSE)</f>
        <v>#N/A</v>
      </c>
      <c r="E351" s="37" t="e">
        <f>VLOOKUP(B351,'1 - Dorsales clubs'!B:F,4,FALSE)</f>
        <v>#N/A</v>
      </c>
      <c r="F351" s="24" t="e">
        <f>VLOOKUP(B351,TºCrono!B:C,2,FALSE)</f>
        <v>#N/A</v>
      </c>
      <c r="G351" s="25"/>
      <c r="H351" s="26" t="e">
        <f t="shared" si="46"/>
        <v>#N/A</v>
      </c>
      <c r="I351" s="27"/>
      <c r="J351" s="27" t="e">
        <f t="shared" si="47"/>
        <v>#N/A</v>
      </c>
      <c r="K351" s="27"/>
      <c r="L351" s="27"/>
      <c r="M351" s="1" t="e">
        <f t="shared" si="48"/>
        <v>#N/A</v>
      </c>
      <c r="N351" s="1" t="e">
        <f t="shared" si="49"/>
        <v>#N/A</v>
      </c>
      <c r="O351" s="7" t="e">
        <f t="shared" si="50"/>
        <v>#N/A</v>
      </c>
      <c r="P351" s="7"/>
      <c r="Q351" s="7" t="e">
        <f>IF(N351&lt;VLOOKUP(E351,'Horario salida'!$C$3:$E$41,3,FALSE),M351-1,M351)</f>
        <v>#N/A</v>
      </c>
      <c r="R351" s="7" t="e">
        <f>IF(N351&lt;VLOOKUP(E351,'Horario salida'!$C$3:$E$41,3,FALSE),N351+60,N351)</f>
        <v>#N/A</v>
      </c>
      <c r="S351" s="7" t="e">
        <f>IF(O351&lt;VLOOKUP(E351,'Horario salida'!$C$3:$F$41,4,FALSE),R351-1,R351)</f>
        <v>#N/A</v>
      </c>
      <c r="T351" s="7" t="e">
        <f>IF(O351&lt;VLOOKUP(E351,'Horario salida'!$C$3:$F$41,4,FALSE),O351+100,O351)</f>
        <v>#N/A</v>
      </c>
      <c r="U351" s="7"/>
      <c r="V351" s="7"/>
      <c r="W351" s="7"/>
      <c r="X351" s="8" t="e">
        <f>Q351-VLOOKUP(E351,'Horario salida'!$C$3:$D$41,2,FALSE)</f>
        <v>#N/A</v>
      </c>
      <c r="Y351" s="8" t="e">
        <f>S351-VLOOKUP(E351,'Horario salida'!$C$3:$E$41,3,FALSE)</f>
        <v>#N/A</v>
      </c>
      <c r="Z351" s="8" t="e">
        <f>T351-VLOOKUP(E351,'Horario salida'!$C$3:$F$41,4,FALSE)</f>
        <v>#N/A</v>
      </c>
      <c r="AB351" s="8" t="e">
        <f t="shared" si="51"/>
        <v>#N/A</v>
      </c>
      <c r="AC351" s="8" t="e">
        <f t="shared" si="52"/>
        <v>#N/A</v>
      </c>
      <c r="AD351" s="8" t="e">
        <f t="shared" si="53"/>
        <v>#N/A</v>
      </c>
      <c r="AF351" s="27"/>
      <c r="AG351" s="30"/>
      <c r="AH351" s="27"/>
      <c r="AI351" s="27"/>
      <c r="AJ351" s="27"/>
      <c r="AK351" s="28"/>
    </row>
    <row r="352" spans="2:37" ht="18" x14ac:dyDescent="0.35">
      <c r="B352" s="196"/>
      <c r="C352" s="37" t="e">
        <f>VLOOKUP(B352,'1 - Dorsales clubs'!B:C,2,FALSE)</f>
        <v>#N/A</v>
      </c>
      <c r="D352" s="37" t="e">
        <f>VLOOKUP(C352,'1 - Dorsales clubs'!C:D,2,FALSE)</f>
        <v>#N/A</v>
      </c>
      <c r="E352" s="37" t="e">
        <f>VLOOKUP(B352,'1 - Dorsales clubs'!B:F,4,FALSE)</f>
        <v>#N/A</v>
      </c>
      <c r="F352" s="24" t="e">
        <f>VLOOKUP(B352,TºCrono!B:C,2,FALSE)</f>
        <v>#N/A</v>
      </c>
      <c r="G352" s="25"/>
      <c r="H352" s="26" t="e">
        <f t="shared" si="46"/>
        <v>#N/A</v>
      </c>
      <c r="I352" s="27"/>
      <c r="J352" s="27" t="e">
        <f t="shared" si="47"/>
        <v>#N/A</v>
      </c>
      <c r="K352" s="27"/>
      <c r="L352" s="27"/>
      <c r="M352" s="1" t="e">
        <f t="shared" si="48"/>
        <v>#N/A</v>
      </c>
      <c r="N352" s="1" t="e">
        <f t="shared" si="49"/>
        <v>#N/A</v>
      </c>
      <c r="O352" s="7" t="e">
        <f t="shared" si="50"/>
        <v>#N/A</v>
      </c>
      <c r="P352" s="7"/>
      <c r="Q352" s="7" t="e">
        <f>IF(N352&lt;VLOOKUP(E352,'Horario salida'!$C$3:$E$41,3,FALSE),M352-1,M352)</f>
        <v>#N/A</v>
      </c>
      <c r="R352" s="7" t="e">
        <f>IF(N352&lt;VLOOKUP(E352,'Horario salida'!$C$3:$E$41,3,FALSE),N352+60,N352)</f>
        <v>#N/A</v>
      </c>
      <c r="S352" s="7" t="e">
        <f>IF(O352&lt;VLOOKUP(E352,'Horario salida'!$C$3:$F$41,4,FALSE),R352-1,R352)</f>
        <v>#N/A</v>
      </c>
      <c r="T352" s="7" t="e">
        <f>IF(O352&lt;VLOOKUP(E352,'Horario salida'!$C$3:$F$41,4,FALSE),O352+100,O352)</f>
        <v>#N/A</v>
      </c>
      <c r="U352" s="7"/>
      <c r="V352" s="7"/>
      <c r="W352" s="7"/>
      <c r="X352" s="8" t="e">
        <f>Q352-VLOOKUP(E352,'Horario salida'!$C$3:$D$41,2,FALSE)</f>
        <v>#N/A</v>
      </c>
      <c r="Y352" s="8" t="e">
        <f>S352-VLOOKUP(E352,'Horario salida'!$C$3:$E$41,3,FALSE)</f>
        <v>#N/A</v>
      </c>
      <c r="Z352" s="8" t="e">
        <f>T352-VLOOKUP(E352,'Horario salida'!$C$3:$F$41,4,FALSE)</f>
        <v>#N/A</v>
      </c>
      <c r="AB352" s="8" t="e">
        <f t="shared" si="51"/>
        <v>#N/A</v>
      </c>
      <c r="AC352" s="8" t="e">
        <f t="shared" si="52"/>
        <v>#N/A</v>
      </c>
      <c r="AD352" s="8" t="e">
        <f t="shared" si="53"/>
        <v>#N/A</v>
      </c>
      <c r="AF352" s="27"/>
      <c r="AG352" s="30"/>
      <c r="AH352" s="27"/>
      <c r="AI352" s="27"/>
      <c r="AJ352" s="27"/>
      <c r="AK352" s="28"/>
    </row>
    <row r="353" spans="2:81" ht="18" x14ac:dyDescent="0.35">
      <c r="B353" s="196"/>
      <c r="C353" s="37" t="e">
        <f>VLOOKUP(B353,'1 - Dorsales clubs'!B:C,2,FALSE)</f>
        <v>#N/A</v>
      </c>
      <c r="D353" s="37" t="e">
        <f>VLOOKUP(C353,'1 - Dorsales clubs'!C:D,2,FALSE)</f>
        <v>#N/A</v>
      </c>
      <c r="E353" s="37" t="e">
        <f>VLOOKUP(B353,'1 - Dorsales clubs'!B:F,4,FALSE)</f>
        <v>#N/A</v>
      </c>
      <c r="F353" s="24" t="e">
        <f>VLOOKUP(B353,TºCrono!B:C,2,FALSE)</f>
        <v>#N/A</v>
      </c>
      <c r="G353" s="25"/>
      <c r="H353" s="26" t="e">
        <f t="shared" si="46"/>
        <v>#N/A</v>
      </c>
      <c r="I353" s="27"/>
      <c r="J353" s="27" t="e">
        <f t="shared" si="47"/>
        <v>#N/A</v>
      </c>
      <c r="K353" s="27"/>
      <c r="L353" s="27"/>
      <c r="M353" s="1" t="e">
        <f t="shared" si="48"/>
        <v>#N/A</v>
      </c>
      <c r="N353" s="1" t="e">
        <f t="shared" si="49"/>
        <v>#N/A</v>
      </c>
      <c r="O353" s="7" t="e">
        <f t="shared" si="50"/>
        <v>#N/A</v>
      </c>
      <c r="P353" s="7"/>
      <c r="Q353" s="7" t="e">
        <f>IF(N353&lt;VLOOKUP(E353,'Horario salida'!$C$3:$E$41,3,FALSE),M353-1,M353)</f>
        <v>#N/A</v>
      </c>
      <c r="R353" s="7" t="e">
        <f>IF(N353&lt;VLOOKUP(E353,'Horario salida'!$C$3:$E$41,3,FALSE),N353+60,N353)</f>
        <v>#N/A</v>
      </c>
      <c r="S353" s="7" t="e">
        <f>IF(O353&lt;VLOOKUP(E353,'Horario salida'!$C$3:$F$41,4,FALSE),R353-1,R353)</f>
        <v>#N/A</v>
      </c>
      <c r="T353" s="7" t="e">
        <f>IF(O353&lt;VLOOKUP(E353,'Horario salida'!$C$3:$F$41,4,FALSE),O353+100,O353)</f>
        <v>#N/A</v>
      </c>
      <c r="U353" s="7"/>
      <c r="V353" s="7"/>
      <c r="W353" s="7"/>
      <c r="X353" s="8" t="e">
        <f>Q353-VLOOKUP(E353,'Horario salida'!$C$3:$D$41,2,FALSE)</f>
        <v>#N/A</v>
      </c>
      <c r="Y353" s="8" t="e">
        <f>S353-VLOOKUP(E353,'Horario salida'!$C$3:$E$41,3,FALSE)</f>
        <v>#N/A</v>
      </c>
      <c r="Z353" s="8" t="e">
        <f>T353-VLOOKUP(E353,'Horario salida'!$C$3:$F$41,4,FALSE)</f>
        <v>#N/A</v>
      </c>
      <c r="AB353" s="8" t="e">
        <f t="shared" si="51"/>
        <v>#N/A</v>
      </c>
      <c r="AC353" s="8" t="e">
        <f t="shared" si="52"/>
        <v>#N/A</v>
      </c>
      <c r="AD353" s="8" t="e">
        <f t="shared" si="53"/>
        <v>#N/A</v>
      </c>
      <c r="AF353" s="27"/>
      <c r="AG353" s="30"/>
      <c r="AH353" s="27"/>
      <c r="AI353" s="27"/>
      <c r="AJ353" s="27"/>
      <c r="AK353" s="28"/>
    </row>
    <row r="354" spans="2:81" ht="18" x14ac:dyDescent="0.35">
      <c r="B354" s="196"/>
      <c r="C354" s="37" t="e">
        <f>VLOOKUP(B354,'1 - Dorsales clubs'!B:C,2,FALSE)</f>
        <v>#N/A</v>
      </c>
      <c r="D354" s="37" t="e">
        <f>VLOOKUP(C354,'1 - Dorsales clubs'!C:D,2,FALSE)</f>
        <v>#N/A</v>
      </c>
      <c r="E354" s="37" t="e">
        <f>VLOOKUP(B354,'1 - Dorsales clubs'!B:F,4,FALSE)</f>
        <v>#N/A</v>
      </c>
      <c r="F354" s="24" t="e">
        <f>VLOOKUP(B354,TºCrono!B:C,2,FALSE)</f>
        <v>#N/A</v>
      </c>
      <c r="G354" s="25"/>
      <c r="H354" s="26" t="e">
        <f t="shared" si="46"/>
        <v>#N/A</v>
      </c>
      <c r="I354" s="27"/>
      <c r="J354" s="27" t="e">
        <f t="shared" si="47"/>
        <v>#N/A</v>
      </c>
      <c r="K354" s="27"/>
      <c r="L354" s="27"/>
      <c r="M354" s="1" t="e">
        <f t="shared" si="48"/>
        <v>#N/A</v>
      </c>
      <c r="N354" s="1" t="e">
        <f t="shared" si="49"/>
        <v>#N/A</v>
      </c>
      <c r="O354" s="7" t="e">
        <f t="shared" si="50"/>
        <v>#N/A</v>
      </c>
      <c r="P354" s="7"/>
      <c r="Q354" s="7" t="e">
        <f>IF(N354&lt;VLOOKUP(E354,'Horario salida'!$C$3:$E$41,3,FALSE),M354-1,M354)</f>
        <v>#N/A</v>
      </c>
      <c r="R354" s="7" t="e">
        <f>IF(N354&lt;VLOOKUP(E354,'Horario salida'!$C$3:$E$41,3,FALSE),N354+60,N354)</f>
        <v>#N/A</v>
      </c>
      <c r="S354" s="7" t="e">
        <f>IF(O354&lt;VLOOKUP(E354,'Horario salida'!$C$3:$F$41,4,FALSE),R354-1,R354)</f>
        <v>#N/A</v>
      </c>
      <c r="T354" s="7" t="e">
        <f>IF(O354&lt;VLOOKUP(E354,'Horario salida'!$C$3:$F$41,4,FALSE),O354+100,O354)</f>
        <v>#N/A</v>
      </c>
      <c r="U354" s="7"/>
      <c r="V354" s="7"/>
      <c r="W354" s="7"/>
      <c r="X354" s="8" t="e">
        <f>Q354-VLOOKUP(E354,'Horario salida'!$C$3:$D$41,2,FALSE)</f>
        <v>#N/A</v>
      </c>
      <c r="Y354" s="8" t="e">
        <f>S354-VLOOKUP(E354,'Horario salida'!$C$3:$E$41,3,FALSE)</f>
        <v>#N/A</v>
      </c>
      <c r="Z354" s="8" t="e">
        <f>T354-VLOOKUP(E354,'Horario salida'!$C$3:$F$41,4,FALSE)</f>
        <v>#N/A</v>
      </c>
      <c r="AB354" s="8" t="e">
        <f t="shared" si="51"/>
        <v>#N/A</v>
      </c>
      <c r="AC354" s="8" t="e">
        <f t="shared" si="52"/>
        <v>#N/A</v>
      </c>
      <c r="AD354" s="8" t="e">
        <f t="shared" si="53"/>
        <v>#N/A</v>
      </c>
      <c r="AF354" s="27"/>
      <c r="AG354" s="30"/>
      <c r="AH354" s="27"/>
      <c r="AI354" s="27"/>
      <c r="AJ354" s="27"/>
      <c r="AK354" s="28"/>
    </row>
    <row r="355" spans="2:81" ht="18" x14ac:dyDescent="0.35">
      <c r="B355" s="196"/>
      <c r="C355" s="37" t="e">
        <f>VLOOKUP(B355,'1 - Dorsales clubs'!B:C,2,FALSE)</f>
        <v>#N/A</v>
      </c>
      <c r="D355" s="37" t="e">
        <f>VLOOKUP(C355,'1 - Dorsales clubs'!C:D,2,FALSE)</f>
        <v>#N/A</v>
      </c>
      <c r="E355" s="37" t="e">
        <f>VLOOKUP(B355,'1 - Dorsales clubs'!B:F,4,FALSE)</f>
        <v>#N/A</v>
      </c>
      <c r="F355" s="24" t="e">
        <f>VLOOKUP(B355,TºCrono!B:C,2,FALSE)</f>
        <v>#N/A</v>
      </c>
      <c r="G355" s="25"/>
      <c r="H355" s="26" t="e">
        <f t="shared" si="46"/>
        <v>#N/A</v>
      </c>
      <c r="I355" s="27"/>
      <c r="J355" s="27" t="e">
        <f t="shared" si="47"/>
        <v>#N/A</v>
      </c>
      <c r="K355" s="27"/>
      <c r="L355" s="27"/>
      <c r="M355" s="1" t="e">
        <f t="shared" si="48"/>
        <v>#N/A</v>
      </c>
      <c r="N355" s="1" t="e">
        <f t="shared" si="49"/>
        <v>#N/A</v>
      </c>
      <c r="O355" s="7" t="e">
        <f t="shared" si="50"/>
        <v>#N/A</v>
      </c>
      <c r="P355" s="7"/>
      <c r="Q355" s="7" t="e">
        <f>IF(N355&lt;VLOOKUP(E355,'Horario salida'!$C$3:$E$41,3,FALSE),M355-1,M355)</f>
        <v>#N/A</v>
      </c>
      <c r="R355" s="7" t="e">
        <f>IF(N355&lt;VLOOKUP(E355,'Horario salida'!$C$3:$E$41,3,FALSE),N355+60,N355)</f>
        <v>#N/A</v>
      </c>
      <c r="S355" s="7" t="e">
        <f>IF(O355&lt;VLOOKUP(E355,'Horario salida'!$C$3:$F$41,4,FALSE),R355-1,R355)</f>
        <v>#N/A</v>
      </c>
      <c r="T355" s="7" t="e">
        <f>IF(O355&lt;VLOOKUP(E355,'Horario salida'!$C$3:$F$41,4,FALSE),O355+100,O355)</f>
        <v>#N/A</v>
      </c>
      <c r="U355" s="7"/>
      <c r="V355" s="7"/>
      <c r="W355" s="7"/>
      <c r="X355" s="8" t="e">
        <f>Q355-VLOOKUP(E355,'Horario salida'!$C$3:$D$41,2,FALSE)</f>
        <v>#N/A</v>
      </c>
      <c r="Y355" s="8" t="e">
        <f>S355-VLOOKUP(E355,'Horario salida'!$C$3:$E$41,3,FALSE)</f>
        <v>#N/A</v>
      </c>
      <c r="Z355" s="8" t="e">
        <f>T355-VLOOKUP(E355,'Horario salida'!$C$3:$F$41,4,FALSE)</f>
        <v>#N/A</v>
      </c>
      <c r="AB355" s="8" t="e">
        <f t="shared" si="51"/>
        <v>#N/A</v>
      </c>
      <c r="AC355" s="8" t="e">
        <f t="shared" si="52"/>
        <v>#N/A</v>
      </c>
      <c r="AD355" s="8" t="e">
        <f t="shared" si="53"/>
        <v>#N/A</v>
      </c>
      <c r="AF355" s="27"/>
      <c r="AG355" s="30"/>
      <c r="AH355" s="27"/>
      <c r="AI355" s="27"/>
      <c r="AJ355" s="27"/>
      <c r="AK355" s="28"/>
    </row>
    <row r="356" spans="2:81" ht="18" x14ac:dyDescent="0.35">
      <c r="B356" s="196"/>
      <c r="C356" s="37" t="e">
        <f>VLOOKUP(B356,'1 - Dorsales clubs'!B:C,2,FALSE)</f>
        <v>#N/A</v>
      </c>
      <c r="D356" s="37" t="e">
        <f>VLOOKUP(C356,'1 - Dorsales clubs'!C:D,2,FALSE)</f>
        <v>#N/A</v>
      </c>
      <c r="E356" s="37" t="e">
        <f>VLOOKUP(B356,'1 - Dorsales clubs'!B:F,4,FALSE)</f>
        <v>#N/A</v>
      </c>
      <c r="F356" s="24" t="e">
        <f>VLOOKUP(B356,TºCrono!B:C,2,FALSE)</f>
        <v>#N/A</v>
      </c>
      <c r="G356" s="25"/>
      <c r="H356" s="26" t="e">
        <f t="shared" si="46"/>
        <v>#N/A</v>
      </c>
      <c r="I356" s="27"/>
      <c r="J356" s="27" t="e">
        <f t="shared" si="47"/>
        <v>#N/A</v>
      </c>
      <c r="K356" s="27"/>
      <c r="L356" s="27"/>
      <c r="M356" s="1" t="e">
        <f t="shared" si="48"/>
        <v>#N/A</v>
      </c>
      <c r="N356" s="1" t="e">
        <f t="shared" si="49"/>
        <v>#N/A</v>
      </c>
      <c r="O356" s="7" t="e">
        <f t="shared" si="50"/>
        <v>#N/A</v>
      </c>
      <c r="P356" s="7"/>
      <c r="Q356" s="7" t="e">
        <f>IF(N356&lt;VLOOKUP(E356,'Horario salida'!$C$3:$E$41,3,FALSE),M356-1,M356)</f>
        <v>#N/A</v>
      </c>
      <c r="R356" s="7" t="e">
        <f>IF(N356&lt;VLOOKUP(E356,'Horario salida'!$C$3:$E$41,3,FALSE),N356+60,N356)</f>
        <v>#N/A</v>
      </c>
      <c r="S356" s="7" t="e">
        <f>IF(O356&lt;VLOOKUP(E356,'Horario salida'!$C$3:$F$41,4,FALSE),R356-1,R356)</f>
        <v>#N/A</v>
      </c>
      <c r="T356" s="7" t="e">
        <f>IF(O356&lt;VLOOKUP(E356,'Horario salida'!$C$3:$F$41,4,FALSE),O356+100,O356)</f>
        <v>#N/A</v>
      </c>
      <c r="U356" s="7"/>
      <c r="V356" s="7"/>
      <c r="W356" s="7"/>
      <c r="X356" s="8" t="e">
        <f>Q356-VLOOKUP(E356,'Horario salida'!$C$3:$D$41,2,FALSE)</f>
        <v>#N/A</v>
      </c>
      <c r="Y356" s="8" t="e">
        <f>S356-VLOOKUP(E356,'Horario salida'!$C$3:$E$41,3,FALSE)</f>
        <v>#N/A</v>
      </c>
      <c r="Z356" s="8" t="e">
        <f>T356-VLOOKUP(E356,'Horario salida'!$C$3:$F$41,4,FALSE)</f>
        <v>#N/A</v>
      </c>
      <c r="AB356" s="8" t="e">
        <f t="shared" si="51"/>
        <v>#N/A</v>
      </c>
      <c r="AC356" s="8" t="e">
        <f t="shared" si="52"/>
        <v>#N/A</v>
      </c>
      <c r="AD356" s="8" t="e">
        <f t="shared" si="53"/>
        <v>#N/A</v>
      </c>
      <c r="AF356" s="27"/>
      <c r="AG356" s="30"/>
      <c r="AH356" s="27"/>
      <c r="AI356" s="27"/>
      <c r="AJ356" s="27"/>
      <c r="AK356" s="28"/>
    </row>
    <row r="357" spans="2:81" ht="18" x14ac:dyDescent="0.35">
      <c r="B357" s="196"/>
      <c r="C357" s="37" t="e">
        <f>VLOOKUP(B357,'1 - Dorsales clubs'!B:C,2,FALSE)</f>
        <v>#N/A</v>
      </c>
      <c r="D357" s="37" t="e">
        <f>VLOOKUP(C357,'1 - Dorsales clubs'!C:D,2,FALSE)</f>
        <v>#N/A</v>
      </c>
      <c r="E357" s="37" t="e">
        <f>VLOOKUP(B357,'1 - Dorsales clubs'!B:F,4,FALSE)</f>
        <v>#N/A</v>
      </c>
      <c r="F357" s="24" t="e">
        <f>VLOOKUP(B357,TºCrono!B:C,2,FALSE)</f>
        <v>#N/A</v>
      </c>
      <c r="G357" s="25"/>
      <c r="H357" s="26" t="e">
        <f t="shared" si="46"/>
        <v>#N/A</v>
      </c>
      <c r="I357" s="27"/>
      <c r="J357" s="27" t="e">
        <f t="shared" si="47"/>
        <v>#N/A</v>
      </c>
      <c r="K357" s="27"/>
      <c r="L357" s="27"/>
      <c r="M357" s="1" t="e">
        <f t="shared" si="48"/>
        <v>#N/A</v>
      </c>
      <c r="N357" s="1" t="e">
        <f t="shared" si="49"/>
        <v>#N/A</v>
      </c>
      <c r="O357" s="7" t="e">
        <f t="shared" si="50"/>
        <v>#N/A</v>
      </c>
      <c r="P357" s="7"/>
      <c r="Q357" s="7" t="e">
        <f>IF(N357&lt;VLOOKUP(E357,'Horario salida'!$C$3:$E$41,3,FALSE),M357-1,M357)</f>
        <v>#N/A</v>
      </c>
      <c r="R357" s="7" t="e">
        <f>IF(N357&lt;VLOOKUP(E357,'Horario salida'!$C$3:$E$41,3,FALSE),N357+60,N357)</f>
        <v>#N/A</v>
      </c>
      <c r="S357" s="7" t="e">
        <f>IF(O357&lt;VLOOKUP(E357,'Horario salida'!$C$3:$F$41,4,FALSE),R357-1,R357)</f>
        <v>#N/A</v>
      </c>
      <c r="T357" s="7" t="e">
        <f>IF(O357&lt;VLOOKUP(E357,'Horario salida'!$C$3:$F$41,4,FALSE),O357+100,O357)</f>
        <v>#N/A</v>
      </c>
      <c r="U357" s="7"/>
      <c r="V357" s="7"/>
      <c r="W357" s="7"/>
      <c r="X357" s="8" t="e">
        <f>Q357-VLOOKUP(E357,'Horario salida'!$C$3:$D$41,2,FALSE)</f>
        <v>#N/A</v>
      </c>
      <c r="Y357" s="8" t="e">
        <f>S357-VLOOKUP(E357,'Horario salida'!$C$3:$E$41,3,FALSE)</f>
        <v>#N/A</v>
      </c>
      <c r="Z357" s="8" t="e">
        <f>T357-VLOOKUP(E357,'Horario salida'!$C$3:$F$41,4,FALSE)</f>
        <v>#N/A</v>
      </c>
      <c r="AB357" s="8" t="e">
        <f t="shared" si="51"/>
        <v>#N/A</v>
      </c>
      <c r="AC357" s="8" t="e">
        <f t="shared" si="52"/>
        <v>#N/A</v>
      </c>
      <c r="AD357" s="8" t="e">
        <f t="shared" si="53"/>
        <v>#N/A</v>
      </c>
      <c r="AF357" s="27"/>
      <c r="AG357" s="30"/>
      <c r="AH357" s="27"/>
      <c r="AI357" s="27"/>
      <c r="AJ357" s="27"/>
      <c r="AK357" s="28"/>
    </row>
    <row r="358" spans="2:81" ht="18" x14ac:dyDescent="0.35">
      <c r="B358" s="196"/>
      <c r="C358" s="37" t="e">
        <f>VLOOKUP(B358,'1 - Dorsales clubs'!B:C,2,FALSE)</f>
        <v>#N/A</v>
      </c>
      <c r="D358" s="37" t="e">
        <f>VLOOKUP(C358,'1 - Dorsales clubs'!C:D,2,FALSE)</f>
        <v>#N/A</v>
      </c>
      <c r="E358" s="37" t="e">
        <f>VLOOKUP(B358,'1 - Dorsales clubs'!B:F,4,FALSE)</f>
        <v>#N/A</v>
      </c>
      <c r="F358" s="24" t="e">
        <f>VLOOKUP(B358,TºCrono!B:C,2,FALSE)</f>
        <v>#N/A</v>
      </c>
      <c r="G358" s="25"/>
      <c r="H358" s="26" t="e">
        <f t="shared" si="46"/>
        <v>#N/A</v>
      </c>
      <c r="I358" s="27"/>
      <c r="J358" s="27" t="e">
        <f t="shared" si="47"/>
        <v>#N/A</v>
      </c>
      <c r="K358" s="27"/>
      <c r="L358" s="27"/>
      <c r="M358" s="1" t="e">
        <f t="shared" si="48"/>
        <v>#N/A</v>
      </c>
      <c r="N358" s="1" t="e">
        <f t="shared" si="49"/>
        <v>#N/A</v>
      </c>
      <c r="O358" s="7" t="e">
        <f t="shared" si="50"/>
        <v>#N/A</v>
      </c>
      <c r="P358" s="7"/>
      <c r="Q358" s="7" t="e">
        <f>IF(N358&lt;VLOOKUP(E358,'Horario salida'!$C$3:$E$41,3,FALSE),M358-1,M358)</f>
        <v>#N/A</v>
      </c>
      <c r="R358" s="7" t="e">
        <f>IF(N358&lt;VLOOKUP(E358,'Horario salida'!$C$3:$E$41,3,FALSE),N358+60,N358)</f>
        <v>#N/A</v>
      </c>
      <c r="S358" s="7" t="e">
        <f>IF(O358&lt;VLOOKUP(E358,'Horario salida'!$C$3:$F$41,4,FALSE),R358-1,R358)</f>
        <v>#N/A</v>
      </c>
      <c r="T358" s="7" t="e">
        <f>IF(O358&lt;VLOOKUP(E358,'Horario salida'!$C$3:$F$41,4,FALSE),O358+100,O358)</f>
        <v>#N/A</v>
      </c>
      <c r="U358" s="7"/>
      <c r="V358" s="7"/>
      <c r="W358" s="7"/>
      <c r="X358" s="8" t="e">
        <f>Q358-VLOOKUP(E358,'Horario salida'!$C$3:$D$41,2,FALSE)</f>
        <v>#N/A</v>
      </c>
      <c r="Y358" s="8" t="e">
        <f>S358-VLOOKUP(E358,'Horario salida'!$C$3:$E$41,3,FALSE)</f>
        <v>#N/A</v>
      </c>
      <c r="Z358" s="8" t="e">
        <f>T358-VLOOKUP(E358,'Horario salida'!$C$3:$F$41,4,FALSE)</f>
        <v>#N/A</v>
      </c>
      <c r="AB358" s="8" t="e">
        <f t="shared" si="51"/>
        <v>#N/A</v>
      </c>
      <c r="AC358" s="8" t="e">
        <f t="shared" si="52"/>
        <v>#N/A</v>
      </c>
      <c r="AD358" s="8" t="e">
        <f t="shared" si="53"/>
        <v>#N/A</v>
      </c>
      <c r="AF358" s="27"/>
      <c r="AG358" s="30"/>
      <c r="AH358" s="27"/>
      <c r="AI358" s="27"/>
      <c r="AJ358" s="27"/>
      <c r="AK358" s="28"/>
    </row>
    <row r="359" spans="2:81" ht="18" x14ac:dyDescent="0.35">
      <c r="B359" s="196"/>
      <c r="C359" s="37" t="e">
        <f>VLOOKUP(B359,'1 - Dorsales clubs'!B:C,2,FALSE)</f>
        <v>#N/A</v>
      </c>
      <c r="D359" s="37" t="e">
        <f>VLOOKUP(C359,'1 - Dorsales clubs'!C:D,2,FALSE)</f>
        <v>#N/A</v>
      </c>
      <c r="E359" s="37" t="e">
        <f>VLOOKUP(B359,'1 - Dorsales clubs'!B:F,4,FALSE)</f>
        <v>#N/A</v>
      </c>
      <c r="F359" s="24" t="e">
        <f>VLOOKUP(B359,TºCrono!B:C,2,FALSE)</f>
        <v>#N/A</v>
      </c>
      <c r="G359" s="25"/>
      <c r="H359" s="26" t="e">
        <f t="shared" si="46"/>
        <v>#N/A</v>
      </c>
      <c r="I359" s="27"/>
      <c r="J359" s="27" t="e">
        <f t="shared" si="47"/>
        <v>#N/A</v>
      </c>
      <c r="K359" s="27"/>
      <c r="L359" s="27"/>
      <c r="M359" s="1" t="e">
        <f t="shared" si="48"/>
        <v>#N/A</v>
      </c>
      <c r="N359" s="1" t="e">
        <f t="shared" si="49"/>
        <v>#N/A</v>
      </c>
      <c r="O359" s="7" t="e">
        <f t="shared" si="50"/>
        <v>#N/A</v>
      </c>
      <c r="P359" s="7"/>
      <c r="Q359" s="7" t="e">
        <f>IF(N359&lt;VLOOKUP(E359,'Horario salida'!$C$3:$E$41,3,FALSE),M359-1,M359)</f>
        <v>#N/A</v>
      </c>
      <c r="R359" s="7" t="e">
        <f>IF(N359&lt;VLOOKUP(E359,'Horario salida'!$C$3:$E$41,3,FALSE),N359+60,N359)</f>
        <v>#N/A</v>
      </c>
      <c r="S359" s="7" t="e">
        <f>IF(O359&lt;VLOOKUP(E359,'Horario salida'!$C$3:$F$41,4,FALSE),R359-1,R359)</f>
        <v>#N/A</v>
      </c>
      <c r="T359" s="7" t="e">
        <f>IF(O359&lt;VLOOKUP(E359,'Horario salida'!$C$3:$F$41,4,FALSE),O359+100,O359)</f>
        <v>#N/A</v>
      </c>
      <c r="U359" s="7"/>
      <c r="V359" s="7"/>
      <c r="W359" s="7"/>
      <c r="X359" s="8" t="e">
        <f>Q359-VLOOKUP(E359,'Horario salida'!$C$3:$D$41,2,FALSE)</f>
        <v>#N/A</v>
      </c>
      <c r="Y359" s="8" t="e">
        <f>S359-VLOOKUP(E359,'Horario salida'!$C$3:$E$41,3,FALSE)</f>
        <v>#N/A</v>
      </c>
      <c r="Z359" s="8" t="e">
        <f>T359-VLOOKUP(E359,'Horario salida'!$C$3:$F$41,4,FALSE)</f>
        <v>#N/A</v>
      </c>
      <c r="AB359" s="8" t="e">
        <f t="shared" si="51"/>
        <v>#N/A</v>
      </c>
      <c r="AC359" s="8" t="e">
        <f t="shared" si="52"/>
        <v>#N/A</v>
      </c>
      <c r="AD359" s="8" t="e">
        <f t="shared" si="53"/>
        <v>#N/A</v>
      </c>
      <c r="AF359" s="27"/>
      <c r="AG359" s="30"/>
      <c r="AH359" s="27"/>
      <c r="AI359" s="27"/>
      <c r="AJ359" s="27"/>
      <c r="AK359" s="28"/>
    </row>
    <row r="360" spans="2:81" ht="18" x14ac:dyDescent="0.35">
      <c r="B360" s="196"/>
      <c r="C360" s="37" t="e">
        <f>VLOOKUP(B360,'1 - Dorsales clubs'!B:C,2,FALSE)</f>
        <v>#N/A</v>
      </c>
      <c r="D360" s="37" t="e">
        <f>VLOOKUP(C360,'1 - Dorsales clubs'!C:D,2,FALSE)</f>
        <v>#N/A</v>
      </c>
      <c r="E360" s="37" t="e">
        <f>VLOOKUP(B360,'1 - Dorsales clubs'!B:F,4,FALSE)</f>
        <v>#N/A</v>
      </c>
      <c r="F360" s="24" t="e">
        <f>VLOOKUP(B360,TºCrono!B:C,2,FALSE)</f>
        <v>#N/A</v>
      </c>
      <c r="G360" s="25"/>
      <c r="H360" s="26" t="e">
        <f t="shared" si="46"/>
        <v>#N/A</v>
      </c>
      <c r="I360" s="27"/>
      <c r="J360" s="27" t="e">
        <f t="shared" si="47"/>
        <v>#N/A</v>
      </c>
      <c r="K360" s="27"/>
      <c r="L360" s="27"/>
      <c r="M360" s="1" t="e">
        <f t="shared" si="48"/>
        <v>#N/A</v>
      </c>
      <c r="N360" s="1" t="e">
        <f t="shared" si="49"/>
        <v>#N/A</v>
      </c>
      <c r="O360" s="7" t="e">
        <f t="shared" si="50"/>
        <v>#N/A</v>
      </c>
      <c r="P360" s="7"/>
      <c r="Q360" s="7" t="e">
        <f>IF(N360&lt;VLOOKUP(E360,'Horario salida'!$C$3:$E$41,3,FALSE),M360-1,M360)</f>
        <v>#N/A</v>
      </c>
      <c r="R360" s="7" t="e">
        <f>IF(N360&lt;VLOOKUP(E360,'Horario salida'!$C$3:$E$41,3,FALSE),N360+60,N360)</f>
        <v>#N/A</v>
      </c>
      <c r="S360" s="7" t="e">
        <f>IF(O360&lt;VLOOKUP(E360,'Horario salida'!$C$3:$F$41,4,FALSE),R360-1,R360)</f>
        <v>#N/A</v>
      </c>
      <c r="T360" s="7" t="e">
        <f>IF(O360&lt;VLOOKUP(E360,'Horario salida'!$C$3:$F$41,4,FALSE),O360+100,O360)</f>
        <v>#N/A</v>
      </c>
      <c r="U360" s="7"/>
      <c r="V360" s="7"/>
      <c r="W360" s="7"/>
      <c r="X360" s="8" t="e">
        <f>Q360-VLOOKUP(E360,'Horario salida'!$C$3:$D$41,2,FALSE)</f>
        <v>#N/A</v>
      </c>
      <c r="Y360" s="8" t="e">
        <f>S360-VLOOKUP(E360,'Horario salida'!$C$3:$E$41,3,FALSE)</f>
        <v>#N/A</v>
      </c>
      <c r="Z360" s="8" t="e">
        <f>T360-VLOOKUP(E360,'Horario salida'!$C$3:$F$41,4,FALSE)</f>
        <v>#N/A</v>
      </c>
      <c r="AB360" s="8" t="e">
        <f t="shared" si="51"/>
        <v>#N/A</v>
      </c>
      <c r="AC360" s="8" t="e">
        <f t="shared" si="52"/>
        <v>#N/A</v>
      </c>
      <c r="AD360" s="8" t="e">
        <f t="shared" si="53"/>
        <v>#N/A</v>
      </c>
      <c r="AF360" s="27"/>
      <c r="AG360" s="30"/>
      <c r="AH360" s="27"/>
      <c r="AI360" s="27"/>
      <c r="AJ360" s="27"/>
      <c r="AK360" s="28"/>
    </row>
    <row r="361" spans="2:81" ht="18" x14ac:dyDescent="0.35">
      <c r="B361" s="196"/>
      <c r="C361" s="37" t="e">
        <f>VLOOKUP(B361,'1 - Dorsales clubs'!B:C,2,FALSE)</f>
        <v>#N/A</v>
      </c>
      <c r="D361" s="37" t="e">
        <f>VLOOKUP(C361,'1 - Dorsales clubs'!C:D,2,FALSE)</f>
        <v>#N/A</v>
      </c>
      <c r="E361" s="37" t="e">
        <f>VLOOKUP(B361,'1 - Dorsales clubs'!B:F,4,FALSE)</f>
        <v>#N/A</v>
      </c>
      <c r="F361" s="24" t="e">
        <f>VLOOKUP(B361,TºCrono!B:C,2,FALSE)</f>
        <v>#N/A</v>
      </c>
      <c r="G361" s="25"/>
      <c r="H361" s="26" t="e">
        <f t="shared" si="46"/>
        <v>#N/A</v>
      </c>
      <c r="I361" s="27"/>
      <c r="J361" s="27" t="e">
        <f t="shared" si="47"/>
        <v>#N/A</v>
      </c>
      <c r="K361" s="27"/>
      <c r="L361" s="27"/>
      <c r="M361" s="1" t="e">
        <f t="shared" si="48"/>
        <v>#N/A</v>
      </c>
      <c r="N361" s="1" t="e">
        <f t="shared" si="49"/>
        <v>#N/A</v>
      </c>
      <c r="O361" s="7" t="e">
        <f t="shared" si="50"/>
        <v>#N/A</v>
      </c>
      <c r="P361" s="7"/>
      <c r="Q361" s="7" t="e">
        <f>IF(N361&lt;VLOOKUP(E361,'Horario salida'!$C$3:$E$41,3,FALSE),M361-1,M361)</f>
        <v>#N/A</v>
      </c>
      <c r="R361" s="7" t="e">
        <f>IF(N361&lt;VLOOKUP(E361,'Horario salida'!$C$3:$E$41,3,FALSE),N361+60,N361)</f>
        <v>#N/A</v>
      </c>
      <c r="S361" s="7" t="e">
        <f>IF(O361&lt;VLOOKUP(E361,'Horario salida'!$C$3:$F$41,4,FALSE),R361-1,R361)</f>
        <v>#N/A</v>
      </c>
      <c r="T361" s="7" t="e">
        <f>IF(O361&lt;VLOOKUP(E361,'Horario salida'!$C$3:$F$41,4,FALSE),O361+100,O361)</f>
        <v>#N/A</v>
      </c>
      <c r="U361" s="7"/>
      <c r="V361" s="7"/>
      <c r="W361" s="7"/>
      <c r="X361" s="8" t="e">
        <f>Q361-VLOOKUP(E361,'Horario salida'!$C$3:$D$41,2,FALSE)</f>
        <v>#N/A</v>
      </c>
      <c r="Y361" s="8" t="e">
        <f>S361-VLOOKUP(E361,'Horario salida'!$C$3:$E$41,3,FALSE)</f>
        <v>#N/A</v>
      </c>
      <c r="Z361" s="8" t="e">
        <f>T361-VLOOKUP(E361,'Horario salida'!$C$3:$F$41,4,FALSE)</f>
        <v>#N/A</v>
      </c>
      <c r="AB361" s="8" t="e">
        <f t="shared" si="51"/>
        <v>#N/A</v>
      </c>
      <c r="AC361" s="8" t="e">
        <f t="shared" si="52"/>
        <v>#N/A</v>
      </c>
      <c r="AD361" s="8" t="e">
        <f t="shared" si="53"/>
        <v>#N/A</v>
      </c>
      <c r="AF361" s="27"/>
      <c r="AG361" s="30"/>
      <c r="AH361" s="27"/>
      <c r="AI361" s="27"/>
      <c r="AJ361" s="27"/>
      <c r="AK361" s="28"/>
    </row>
    <row r="362" spans="2:81" ht="18" x14ac:dyDescent="0.35">
      <c r="B362" s="196"/>
      <c r="C362" s="37" t="e">
        <f>VLOOKUP(B362,'1 - Dorsales clubs'!B:C,2,FALSE)</f>
        <v>#N/A</v>
      </c>
      <c r="D362" s="37" t="e">
        <f>VLOOKUP(C362,'1 - Dorsales clubs'!C:D,2,FALSE)</f>
        <v>#N/A</v>
      </c>
      <c r="E362" s="37" t="e">
        <f>VLOOKUP(B362,'1 - Dorsales clubs'!B:F,4,FALSE)</f>
        <v>#N/A</v>
      </c>
      <c r="F362" s="24" t="e">
        <f>VLOOKUP(B362,TºCrono!B:C,2,FALSE)</f>
        <v>#N/A</v>
      </c>
      <c r="G362" s="25"/>
      <c r="H362" s="26" t="e">
        <f t="shared" si="46"/>
        <v>#N/A</v>
      </c>
      <c r="I362" s="27"/>
      <c r="J362" s="27" t="e">
        <f t="shared" si="47"/>
        <v>#N/A</v>
      </c>
      <c r="K362" s="27"/>
      <c r="L362" s="27"/>
      <c r="M362" s="1" t="e">
        <f t="shared" si="48"/>
        <v>#N/A</v>
      </c>
      <c r="N362" s="1" t="e">
        <f t="shared" si="49"/>
        <v>#N/A</v>
      </c>
      <c r="O362" s="7" t="e">
        <f t="shared" si="50"/>
        <v>#N/A</v>
      </c>
      <c r="P362" s="7"/>
      <c r="Q362" s="7" t="e">
        <f>IF(N362&lt;VLOOKUP(E362,'Horario salida'!$C$3:$E$41,3,FALSE),M362-1,M362)</f>
        <v>#N/A</v>
      </c>
      <c r="R362" s="7" t="e">
        <f>IF(N362&lt;VLOOKUP(E362,'Horario salida'!$C$3:$E$41,3,FALSE),N362+60,N362)</f>
        <v>#N/A</v>
      </c>
      <c r="S362" s="7" t="e">
        <f>IF(O362&lt;VLOOKUP(E362,'Horario salida'!$C$3:$F$41,4,FALSE),R362-1,R362)</f>
        <v>#N/A</v>
      </c>
      <c r="T362" s="7" t="e">
        <f>IF(O362&lt;VLOOKUP(E362,'Horario salida'!$C$3:$F$41,4,FALSE),O362+100,O362)</f>
        <v>#N/A</v>
      </c>
      <c r="U362" s="7"/>
      <c r="V362" s="7"/>
      <c r="W362" s="7"/>
      <c r="X362" s="8" t="e">
        <f>Q362-VLOOKUP(E362,'Horario salida'!$C$3:$D$41,2,FALSE)</f>
        <v>#N/A</v>
      </c>
      <c r="Y362" s="8" t="e">
        <f>S362-VLOOKUP(E362,'Horario salida'!$C$3:$E$41,3,FALSE)</f>
        <v>#N/A</v>
      </c>
      <c r="Z362" s="8" t="e">
        <f>T362-VLOOKUP(E362,'Horario salida'!$C$3:$F$41,4,FALSE)</f>
        <v>#N/A</v>
      </c>
      <c r="AB362" s="8" t="e">
        <f t="shared" si="51"/>
        <v>#N/A</v>
      </c>
      <c r="AC362" s="8" t="e">
        <f t="shared" si="52"/>
        <v>#N/A</v>
      </c>
      <c r="AD362" s="8" t="e">
        <f t="shared" si="53"/>
        <v>#N/A</v>
      </c>
      <c r="AF362" s="27"/>
      <c r="AG362" s="30"/>
      <c r="AH362" s="27"/>
      <c r="AI362" s="27"/>
      <c r="AJ362" s="27"/>
      <c r="AK362" s="28"/>
    </row>
    <row r="363" spans="2:81" s="20" customFormat="1" x14ac:dyDescent="0.3">
      <c r="B363" s="19"/>
      <c r="C363" s="10"/>
      <c r="D363" s="10"/>
      <c r="G363" s="2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31"/>
      <c r="Y363" s="31"/>
      <c r="Z363" s="31"/>
      <c r="AA363" s="1"/>
      <c r="AB363" s="31"/>
      <c r="AC363" s="31"/>
      <c r="AD363" s="31"/>
      <c r="AE363" s="1"/>
      <c r="AF363" s="1"/>
      <c r="AG363" s="1"/>
      <c r="AH363" s="1"/>
      <c r="AI363" s="1"/>
      <c r="AJ363" s="1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0"/>
      <c r="BR363" s="10"/>
      <c r="BS363" s="10"/>
      <c r="BT363" s="10"/>
      <c r="BU363" s="10"/>
      <c r="BV363" s="10"/>
      <c r="BW363" s="10"/>
      <c r="BX363" s="10"/>
      <c r="BY363" s="10"/>
      <c r="BZ363" s="10"/>
      <c r="CA363" s="10"/>
      <c r="CB363" s="10"/>
      <c r="CC363" s="10"/>
    </row>
    <row r="364" spans="2:81" s="20" customFormat="1" x14ac:dyDescent="0.3">
      <c r="B364" s="19"/>
      <c r="C364" s="10"/>
      <c r="D364" s="10"/>
      <c r="G364" s="2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31"/>
      <c r="Y364" s="31"/>
      <c r="Z364" s="31"/>
      <c r="AA364" s="1"/>
      <c r="AB364" s="31"/>
      <c r="AC364" s="31"/>
      <c r="AD364" s="31"/>
      <c r="AE364" s="1"/>
      <c r="AF364" s="1"/>
      <c r="AG364" s="1"/>
      <c r="AH364" s="1"/>
      <c r="AI364" s="1"/>
      <c r="AJ364" s="1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  <c r="BL364" s="10"/>
      <c r="BM364" s="10"/>
      <c r="BN364" s="10"/>
      <c r="BO364" s="10"/>
      <c r="BP364" s="10"/>
      <c r="BQ364" s="10"/>
      <c r="BR364" s="10"/>
      <c r="BS364" s="10"/>
      <c r="BT364" s="10"/>
      <c r="BU364" s="10"/>
      <c r="BV364" s="10"/>
      <c r="BW364" s="10"/>
      <c r="BX364" s="10"/>
      <c r="BY364" s="10"/>
      <c r="BZ364" s="10"/>
      <c r="CA364" s="10"/>
      <c r="CB364" s="10"/>
      <c r="CC364" s="10"/>
    </row>
    <row r="365" spans="2:81" s="20" customFormat="1" x14ac:dyDescent="0.3">
      <c r="B365" s="19"/>
      <c r="C365" s="10"/>
      <c r="D365" s="10"/>
      <c r="G365" s="2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31"/>
      <c r="Y365" s="31"/>
      <c r="Z365" s="31"/>
      <c r="AA365" s="1"/>
      <c r="AB365" s="31"/>
      <c r="AC365" s="31"/>
      <c r="AD365" s="31"/>
      <c r="AE365" s="1"/>
      <c r="AF365" s="1"/>
      <c r="AG365" s="1"/>
      <c r="AH365" s="1"/>
      <c r="AI365" s="1"/>
      <c r="AJ365" s="1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0"/>
      <c r="BR365" s="10"/>
      <c r="BS365" s="10"/>
      <c r="BT365" s="10"/>
      <c r="BU365" s="10"/>
      <c r="BV365" s="10"/>
      <c r="BW365" s="10"/>
      <c r="BX365" s="10"/>
      <c r="BY365" s="10"/>
      <c r="BZ365" s="10"/>
      <c r="CA365" s="10"/>
      <c r="CB365" s="10"/>
      <c r="CC365" s="10"/>
    </row>
    <row r="366" spans="2:81" s="20" customFormat="1" x14ac:dyDescent="0.3">
      <c r="B366" s="19"/>
      <c r="C366" s="10"/>
      <c r="D366" s="10"/>
      <c r="G366" s="2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31"/>
      <c r="Y366" s="31"/>
      <c r="Z366" s="31"/>
      <c r="AA366" s="1"/>
      <c r="AB366" s="31"/>
      <c r="AC366" s="31"/>
      <c r="AD366" s="31"/>
      <c r="AE366" s="1"/>
      <c r="AF366" s="1"/>
      <c r="AG366" s="1"/>
      <c r="AH366" s="1"/>
      <c r="AI366" s="1"/>
      <c r="AJ366" s="1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  <c r="BH366" s="10"/>
      <c r="BI366" s="10"/>
      <c r="BJ366" s="10"/>
      <c r="BK366" s="10"/>
      <c r="BL366" s="10"/>
      <c r="BM366" s="10"/>
      <c r="BN366" s="10"/>
      <c r="BO366" s="10"/>
      <c r="BP366" s="10"/>
      <c r="BQ366" s="10"/>
      <c r="BR366" s="10"/>
      <c r="BS366" s="10"/>
      <c r="BT366" s="10"/>
      <c r="BU366" s="10"/>
      <c r="BV366" s="10"/>
      <c r="BW366" s="10"/>
      <c r="BX366" s="10"/>
      <c r="BY366" s="10"/>
      <c r="BZ366" s="10"/>
      <c r="CA366" s="10"/>
      <c r="CB366" s="10"/>
      <c r="CC366" s="10"/>
    </row>
    <row r="367" spans="2:81" s="20" customFormat="1" x14ac:dyDescent="0.3">
      <c r="B367" s="19"/>
      <c r="C367" s="10"/>
      <c r="D367" s="10"/>
      <c r="G367" s="2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31"/>
      <c r="Y367" s="31"/>
      <c r="Z367" s="31"/>
      <c r="AA367" s="1"/>
      <c r="AB367" s="31"/>
      <c r="AC367" s="31"/>
      <c r="AD367" s="31"/>
      <c r="AE367" s="1"/>
      <c r="AF367" s="1"/>
      <c r="AG367" s="1"/>
      <c r="AH367" s="1"/>
      <c r="AI367" s="1"/>
      <c r="AJ367" s="1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  <c r="BL367" s="10"/>
      <c r="BM367" s="10"/>
      <c r="BN367" s="10"/>
      <c r="BO367" s="10"/>
      <c r="BP367" s="10"/>
      <c r="BQ367" s="10"/>
      <c r="BR367" s="10"/>
      <c r="BS367" s="10"/>
      <c r="BT367" s="10"/>
      <c r="BU367" s="10"/>
      <c r="BV367" s="10"/>
      <c r="BW367" s="10"/>
      <c r="BX367" s="10"/>
      <c r="BY367" s="10"/>
      <c r="BZ367" s="10"/>
      <c r="CA367" s="10"/>
      <c r="CB367" s="10"/>
      <c r="CC367" s="10"/>
    </row>
    <row r="368" spans="2:81" s="20" customFormat="1" x14ac:dyDescent="0.3">
      <c r="B368" s="19"/>
      <c r="C368" s="10"/>
      <c r="D368" s="10"/>
      <c r="G368" s="2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31"/>
      <c r="Y368" s="31"/>
      <c r="Z368" s="31"/>
      <c r="AA368" s="1"/>
      <c r="AB368" s="31"/>
      <c r="AC368" s="31"/>
      <c r="AD368" s="31"/>
      <c r="AE368" s="1"/>
      <c r="AF368" s="1"/>
      <c r="AG368" s="1"/>
      <c r="AH368" s="1"/>
      <c r="AI368" s="1"/>
      <c r="AJ368" s="1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  <c r="BH368" s="10"/>
      <c r="BI368" s="10"/>
      <c r="BJ368" s="10"/>
      <c r="BK368" s="10"/>
      <c r="BL368" s="10"/>
      <c r="BM368" s="10"/>
      <c r="BN368" s="10"/>
      <c r="BO368" s="10"/>
      <c r="BP368" s="10"/>
      <c r="BQ368" s="10"/>
      <c r="BR368" s="10"/>
      <c r="BS368" s="10"/>
      <c r="BT368" s="10"/>
      <c r="BU368" s="10"/>
      <c r="BV368" s="10"/>
      <c r="BW368" s="10"/>
      <c r="BX368" s="10"/>
      <c r="BY368" s="10"/>
      <c r="BZ368" s="10"/>
      <c r="CA368" s="10"/>
      <c r="CB368" s="10"/>
      <c r="CC368" s="10"/>
    </row>
    <row r="369" spans="2:81" s="20" customFormat="1" x14ac:dyDescent="0.3">
      <c r="B369" s="19"/>
      <c r="C369" s="10"/>
      <c r="D369" s="10"/>
      <c r="G369" s="2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31"/>
      <c r="Y369" s="31"/>
      <c r="Z369" s="31"/>
      <c r="AA369" s="1"/>
      <c r="AB369" s="31"/>
      <c r="AC369" s="31"/>
      <c r="AD369" s="31"/>
      <c r="AE369" s="1"/>
      <c r="AF369" s="1"/>
      <c r="AG369" s="1"/>
      <c r="AH369" s="1"/>
      <c r="AI369" s="1"/>
      <c r="AJ369" s="1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/>
      <c r="BL369" s="10"/>
      <c r="BM369" s="10"/>
      <c r="BN369" s="10"/>
      <c r="BO369" s="10"/>
      <c r="BP369" s="10"/>
      <c r="BQ369" s="10"/>
      <c r="BR369" s="10"/>
      <c r="BS369" s="10"/>
      <c r="BT369" s="10"/>
      <c r="BU369" s="10"/>
      <c r="BV369" s="10"/>
      <c r="BW369" s="10"/>
      <c r="BX369" s="10"/>
      <c r="BY369" s="10"/>
      <c r="BZ369" s="10"/>
      <c r="CA369" s="10"/>
      <c r="CB369" s="10"/>
      <c r="CC369" s="10"/>
    </row>
    <row r="370" spans="2:81" s="20" customFormat="1" x14ac:dyDescent="0.3">
      <c r="B370" s="19"/>
      <c r="C370" s="10"/>
      <c r="D370" s="10"/>
      <c r="G370" s="2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31"/>
      <c r="Y370" s="31"/>
      <c r="Z370" s="31"/>
      <c r="AA370" s="1"/>
      <c r="AB370" s="31"/>
      <c r="AC370" s="31"/>
      <c r="AD370" s="31"/>
      <c r="AE370" s="1"/>
      <c r="AF370" s="1"/>
      <c r="AG370" s="1"/>
      <c r="AH370" s="1"/>
      <c r="AI370" s="1"/>
      <c r="AJ370" s="1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  <c r="BL370" s="10"/>
      <c r="BM370" s="10"/>
      <c r="BN370" s="10"/>
      <c r="BO370" s="10"/>
      <c r="BP370" s="10"/>
      <c r="BQ370" s="10"/>
      <c r="BR370" s="10"/>
      <c r="BS370" s="10"/>
      <c r="BT370" s="10"/>
      <c r="BU370" s="10"/>
      <c r="BV370" s="10"/>
      <c r="BW370" s="10"/>
      <c r="BX370" s="10"/>
      <c r="BY370" s="10"/>
      <c r="BZ370" s="10"/>
      <c r="CA370" s="10"/>
      <c r="CB370" s="10"/>
      <c r="CC370" s="10"/>
    </row>
    <row r="371" spans="2:81" s="20" customFormat="1" x14ac:dyDescent="0.3">
      <c r="B371" s="19"/>
      <c r="C371" s="10"/>
      <c r="D371" s="10"/>
      <c r="G371" s="2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31"/>
      <c r="Y371" s="31"/>
      <c r="Z371" s="31"/>
      <c r="AA371" s="1"/>
      <c r="AB371" s="31"/>
      <c r="AC371" s="31"/>
      <c r="AD371" s="31"/>
      <c r="AE371" s="1"/>
      <c r="AF371" s="1"/>
      <c r="AG371" s="1"/>
      <c r="AH371" s="1"/>
      <c r="AI371" s="1"/>
      <c r="AJ371" s="1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10"/>
      <c r="BM371" s="10"/>
      <c r="BN371" s="10"/>
      <c r="BO371" s="10"/>
      <c r="BP371" s="10"/>
      <c r="BQ371" s="10"/>
      <c r="BR371" s="10"/>
      <c r="BS371" s="10"/>
      <c r="BT371" s="10"/>
      <c r="BU371" s="10"/>
      <c r="BV371" s="10"/>
      <c r="BW371" s="10"/>
      <c r="BX371" s="10"/>
      <c r="BY371" s="10"/>
      <c r="BZ371" s="10"/>
      <c r="CA371" s="10"/>
      <c r="CB371" s="10"/>
      <c r="CC371" s="10"/>
    </row>
    <row r="372" spans="2:81" s="20" customFormat="1" x14ac:dyDescent="0.3">
      <c r="B372" s="19"/>
      <c r="C372" s="10"/>
      <c r="D372" s="10"/>
      <c r="G372" s="2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31"/>
      <c r="Y372" s="31"/>
      <c r="Z372" s="31"/>
      <c r="AA372" s="1"/>
      <c r="AB372" s="31"/>
      <c r="AC372" s="31"/>
      <c r="AD372" s="31"/>
      <c r="AE372" s="1"/>
      <c r="AF372" s="1"/>
      <c r="AG372" s="1"/>
      <c r="AH372" s="1"/>
      <c r="AI372" s="1"/>
      <c r="AJ372" s="1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  <c r="BL372" s="10"/>
      <c r="BM372" s="10"/>
      <c r="BN372" s="10"/>
      <c r="BO372" s="10"/>
      <c r="BP372" s="10"/>
      <c r="BQ372" s="10"/>
      <c r="BR372" s="10"/>
      <c r="BS372" s="10"/>
      <c r="BT372" s="10"/>
      <c r="BU372" s="10"/>
      <c r="BV372" s="10"/>
      <c r="BW372" s="10"/>
      <c r="BX372" s="10"/>
      <c r="BY372" s="10"/>
      <c r="BZ372" s="10"/>
      <c r="CA372" s="10"/>
      <c r="CB372" s="10"/>
      <c r="CC372" s="10"/>
    </row>
    <row r="373" spans="2:81" s="20" customFormat="1" x14ac:dyDescent="0.3">
      <c r="B373" s="19"/>
      <c r="C373" s="10"/>
      <c r="D373" s="10"/>
      <c r="G373" s="2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31"/>
      <c r="Y373" s="31"/>
      <c r="Z373" s="31"/>
      <c r="AA373" s="1"/>
      <c r="AB373" s="31"/>
      <c r="AC373" s="31"/>
      <c r="AD373" s="31"/>
      <c r="AE373" s="1"/>
      <c r="AF373" s="1"/>
      <c r="AG373" s="1"/>
      <c r="AH373" s="1"/>
      <c r="AI373" s="1"/>
      <c r="AJ373" s="1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  <c r="BM373" s="10"/>
      <c r="BN373" s="10"/>
      <c r="BO373" s="10"/>
      <c r="BP373" s="10"/>
      <c r="BQ373" s="10"/>
      <c r="BR373" s="10"/>
      <c r="BS373" s="10"/>
      <c r="BT373" s="10"/>
      <c r="BU373" s="10"/>
      <c r="BV373" s="10"/>
      <c r="BW373" s="10"/>
      <c r="BX373" s="10"/>
      <c r="BY373" s="10"/>
      <c r="BZ373" s="10"/>
      <c r="CA373" s="10"/>
      <c r="CB373" s="10"/>
      <c r="CC373" s="10"/>
    </row>
    <row r="374" spans="2:81" s="20" customFormat="1" x14ac:dyDescent="0.3">
      <c r="B374" s="19"/>
      <c r="C374" s="10"/>
      <c r="D374" s="10"/>
      <c r="G374" s="2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31"/>
      <c r="Y374" s="31"/>
      <c r="Z374" s="31"/>
      <c r="AA374" s="1"/>
      <c r="AB374" s="31"/>
      <c r="AC374" s="31"/>
      <c r="AD374" s="31"/>
      <c r="AE374" s="1"/>
      <c r="AF374" s="1"/>
      <c r="AG374" s="1"/>
      <c r="AH374" s="1"/>
      <c r="AI374" s="1"/>
      <c r="AJ374" s="1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  <c r="BR374" s="10"/>
      <c r="BS374" s="10"/>
      <c r="BT374" s="10"/>
      <c r="BU374" s="10"/>
      <c r="BV374" s="10"/>
      <c r="BW374" s="10"/>
      <c r="BX374" s="10"/>
      <c r="BY374" s="10"/>
      <c r="BZ374" s="10"/>
      <c r="CA374" s="10"/>
      <c r="CB374" s="10"/>
      <c r="CC374" s="10"/>
    </row>
    <row r="375" spans="2:81" s="20" customFormat="1" x14ac:dyDescent="0.3">
      <c r="B375" s="19"/>
      <c r="C375" s="10"/>
      <c r="D375" s="10"/>
      <c r="G375" s="2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31"/>
      <c r="Y375" s="31"/>
      <c r="Z375" s="31"/>
      <c r="AA375" s="1"/>
      <c r="AB375" s="31"/>
      <c r="AC375" s="31"/>
      <c r="AD375" s="31"/>
      <c r="AE375" s="1"/>
      <c r="AF375" s="1"/>
      <c r="AG375" s="1"/>
      <c r="AH375" s="1"/>
      <c r="AI375" s="1"/>
      <c r="AJ375" s="1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  <c r="BU375" s="10"/>
      <c r="BV375" s="10"/>
      <c r="BW375" s="10"/>
      <c r="BX375" s="10"/>
      <c r="BY375" s="10"/>
      <c r="BZ375" s="10"/>
      <c r="CA375" s="10"/>
      <c r="CB375" s="10"/>
      <c r="CC375" s="10"/>
    </row>
    <row r="376" spans="2:81" s="20" customFormat="1" x14ac:dyDescent="0.3">
      <c r="B376" s="19"/>
      <c r="C376" s="10"/>
      <c r="D376" s="10"/>
      <c r="G376" s="2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31"/>
      <c r="Y376" s="31"/>
      <c r="Z376" s="31"/>
      <c r="AA376" s="1"/>
      <c r="AB376" s="31"/>
      <c r="AC376" s="31"/>
      <c r="AD376" s="31"/>
      <c r="AE376" s="1"/>
      <c r="AF376" s="1"/>
      <c r="AG376" s="1"/>
      <c r="AH376" s="1"/>
      <c r="AI376" s="1"/>
      <c r="AJ376" s="1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  <c r="BL376" s="10"/>
      <c r="BM376" s="10"/>
      <c r="BN376" s="10"/>
      <c r="BO376" s="10"/>
      <c r="BP376" s="10"/>
      <c r="BQ376" s="10"/>
      <c r="BR376" s="10"/>
      <c r="BS376" s="10"/>
      <c r="BT376" s="10"/>
      <c r="BU376" s="10"/>
      <c r="BV376" s="10"/>
      <c r="BW376" s="10"/>
      <c r="BX376" s="10"/>
      <c r="BY376" s="10"/>
      <c r="BZ376" s="10"/>
      <c r="CA376" s="10"/>
      <c r="CB376" s="10"/>
      <c r="CC376" s="10"/>
    </row>
    <row r="377" spans="2:81" s="20" customFormat="1" x14ac:dyDescent="0.3">
      <c r="B377" s="19"/>
      <c r="C377" s="10"/>
      <c r="D377" s="10"/>
      <c r="G377" s="2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31"/>
      <c r="Y377" s="31"/>
      <c r="Z377" s="31"/>
      <c r="AA377" s="1"/>
      <c r="AB377" s="31"/>
      <c r="AC377" s="31"/>
      <c r="AD377" s="31"/>
      <c r="AE377" s="1"/>
      <c r="AF377" s="1"/>
      <c r="AG377" s="1"/>
      <c r="AH377" s="1"/>
      <c r="AI377" s="1"/>
      <c r="AJ377" s="1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10"/>
      <c r="BM377" s="10"/>
      <c r="BN377" s="10"/>
      <c r="BO377" s="10"/>
      <c r="BP377" s="10"/>
      <c r="BQ377" s="10"/>
      <c r="BR377" s="10"/>
      <c r="BS377" s="10"/>
      <c r="BT377" s="10"/>
      <c r="BU377" s="10"/>
      <c r="BV377" s="10"/>
      <c r="BW377" s="10"/>
      <c r="BX377" s="10"/>
      <c r="BY377" s="10"/>
      <c r="BZ377" s="10"/>
      <c r="CA377" s="10"/>
      <c r="CB377" s="10"/>
      <c r="CC377" s="10"/>
    </row>
  </sheetData>
  <sheetProtection insertRows="0" selectLockedCells="1" sort="0"/>
  <autoFilter ref="B2:F362" xr:uid="{00000000-0009-0000-0000-000002000000}"/>
  <conditionalFormatting sqref="B1:B85 B113:B1048576">
    <cfRule type="duplicateValues" dxfId="163" priority="3" stopIfTrue="1"/>
  </conditionalFormatting>
  <conditionalFormatting sqref="B86:B112">
    <cfRule type="duplicateValues" dxfId="162" priority="1" stopIfTrue="1"/>
    <cfRule type="expression" dxfId="161" priority="2" stopIfTrue="1">
      <formula>#REF!="REPETIDO"</formula>
    </cfRule>
  </conditionalFormatting>
  <printOptions horizontalCentered="1"/>
  <pageMargins left="0.25" right="0.25" top="0.75" bottom="0.75" header="0.3" footer="0.3"/>
  <pageSetup scale="56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">
    <pageSetUpPr fitToPage="1"/>
  </sheetPr>
  <dimension ref="B1:AF327"/>
  <sheetViews>
    <sheetView zoomScale="71" zoomScaleNormal="71" zoomScaleSheetLayoutView="70" zoomScalePageLayoutView="55" workbookViewId="0">
      <selection activeCell="AL4" sqref="AL4"/>
    </sheetView>
  </sheetViews>
  <sheetFormatPr baseColWidth="10" defaultColWidth="11.44140625" defaultRowHeight="16.2" outlineLevelRow="1" x14ac:dyDescent="0.3"/>
  <cols>
    <col min="1" max="1" width="9.77734375" style="124" customWidth="1"/>
    <col min="2" max="2" width="9.109375" style="124" customWidth="1"/>
    <col min="3" max="3" width="11.88671875" style="130" customWidth="1"/>
    <col min="4" max="4" width="84.109375" style="124" customWidth="1"/>
    <col min="5" max="5" width="54.88671875" style="124" customWidth="1"/>
    <col min="6" max="6" width="12.77734375" style="131" customWidth="1"/>
    <col min="7" max="7" width="13.109375" style="131" hidden="1" customWidth="1"/>
    <col min="8" max="8" width="7.109375" style="132" hidden="1" customWidth="1"/>
    <col min="9" max="9" width="12.44140625" style="131" customWidth="1"/>
    <col min="10" max="10" width="8" style="103" customWidth="1"/>
    <col min="11" max="11" width="9.77734375" style="103" hidden="1" customWidth="1"/>
    <col min="12" max="13" width="3.88671875" style="103" hidden="1" customWidth="1"/>
    <col min="14" max="16" width="5.109375" style="103" hidden="1" customWidth="1"/>
    <col min="17" max="17" width="1" style="103" hidden="1" customWidth="1"/>
    <col min="18" max="21" width="5.109375" style="103" hidden="1" customWidth="1"/>
    <col min="22" max="23" width="3" style="103" hidden="1" customWidth="1"/>
    <col min="24" max="24" width="4.109375" style="103" hidden="1" customWidth="1"/>
    <col min="25" max="27" width="5.109375" style="160" hidden="1" customWidth="1"/>
    <col min="28" max="28" width="1.109375" style="103" hidden="1" customWidth="1"/>
    <col min="29" max="31" width="5.109375" style="160" hidden="1" customWidth="1"/>
    <col min="32" max="16384" width="11.44140625" style="124"/>
  </cols>
  <sheetData>
    <row r="1" spans="2:31" ht="17.399999999999999" x14ac:dyDescent="0.3">
      <c r="B1" s="231"/>
      <c r="C1" s="231"/>
      <c r="D1" s="231"/>
      <c r="E1" s="231"/>
      <c r="F1" s="231"/>
      <c r="G1" s="231"/>
      <c r="H1" s="231"/>
      <c r="I1" s="231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</row>
    <row r="2" spans="2:31" ht="24.6" x14ac:dyDescent="0.55000000000000004">
      <c r="B2" s="232" t="s">
        <v>208</v>
      </c>
      <c r="C2" s="232"/>
      <c r="D2" s="232"/>
      <c r="E2" s="232"/>
      <c r="F2" s="232"/>
      <c r="G2" s="232"/>
      <c r="H2" s="104"/>
      <c r="I2" s="104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</row>
    <row r="3" spans="2:31" ht="24.6" x14ac:dyDescent="0.55000000000000004">
      <c r="B3" s="232" t="s">
        <v>436</v>
      </c>
      <c r="C3" s="232"/>
      <c r="D3" s="232"/>
      <c r="E3" s="232"/>
      <c r="F3" s="232"/>
      <c r="G3" s="183"/>
      <c r="H3" s="105"/>
      <c r="I3" s="105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7"/>
      <c r="Z3" s="127"/>
      <c r="AA3" s="127"/>
      <c r="AB3" s="126"/>
      <c r="AC3" s="127"/>
      <c r="AD3" s="127"/>
      <c r="AE3" s="127"/>
    </row>
    <row r="4" spans="2:31" ht="24.6" x14ac:dyDescent="0.55000000000000004">
      <c r="B4" s="233" t="s">
        <v>114</v>
      </c>
      <c r="C4" s="233"/>
      <c r="D4" s="233"/>
      <c r="E4" s="233"/>
      <c r="F4" s="233"/>
      <c r="G4" s="184"/>
      <c r="H4" s="107"/>
      <c r="I4" s="107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9"/>
      <c r="Z4" s="129"/>
      <c r="AA4" s="129"/>
      <c r="AB4" s="128"/>
      <c r="AC4" s="129"/>
      <c r="AD4" s="129"/>
      <c r="AE4" s="129"/>
    </row>
    <row r="5" spans="2:31" x14ac:dyDescent="0.3">
      <c r="N5" s="123"/>
      <c r="O5" s="123"/>
      <c r="P5" s="123"/>
      <c r="Q5" s="128"/>
      <c r="R5" s="128"/>
      <c r="S5" s="128"/>
      <c r="T5" s="128"/>
      <c r="U5" s="128"/>
      <c r="V5" s="128"/>
      <c r="W5" s="128"/>
      <c r="X5" s="128"/>
      <c r="Y5" s="129"/>
      <c r="Z5" s="129"/>
      <c r="AA5" s="129"/>
      <c r="AB5" s="128"/>
      <c r="AC5" s="129"/>
      <c r="AD5" s="129"/>
      <c r="AE5" s="129"/>
    </row>
    <row r="6" spans="2:31" outlineLevel="1" x14ac:dyDescent="0.3">
      <c r="C6" s="133"/>
      <c r="D6" s="134" t="s">
        <v>10</v>
      </c>
      <c r="E6" s="134" t="s">
        <v>33</v>
      </c>
      <c r="F6" s="135" t="s">
        <v>9</v>
      </c>
      <c r="G6" s="136"/>
      <c r="H6" s="137"/>
      <c r="I6" s="138">
        <f>VLOOKUP(F8,DATOS!$C$5:$D$40,2,FALSE)</f>
        <v>21</v>
      </c>
      <c r="J6" s="103">
        <f>COUNTIF(F8:$F$802,F8)</f>
        <v>21</v>
      </c>
      <c r="N6" s="123"/>
      <c r="O6" s="123"/>
      <c r="P6" s="123"/>
      <c r="Q6" s="128"/>
      <c r="R6" s="128"/>
      <c r="S6" s="128"/>
      <c r="T6" s="128"/>
      <c r="U6" s="128"/>
      <c r="V6" s="128"/>
      <c r="W6" s="128"/>
      <c r="X6" s="128"/>
      <c r="Y6" s="129"/>
      <c r="Z6" s="129"/>
      <c r="AA6" s="129"/>
      <c r="AB6" s="128"/>
      <c r="AC6" s="129"/>
      <c r="AD6" s="129"/>
      <c r="AE6" s="129"/>
    </row>
    <row r="7" spans="2:31" outlineLevel="1" x14ac:dyDescent="0.3">
      <c r="B7" s="134" t="s">
        <v>20</v>
      </c>
      <c r="C7" s="139" t="s">
        <v>3</v>
      </c>
      <c r="D7" s="134" t="s">
        <v>0</v>
      </c>
      <c r="E7" s="134" t="s">
        <v>1</v>
      </c>
      <c r="F7" s="134" t="s">
        <v>22</v>
      </c>
      <c r="G7" s="140" t="s">
        <v>7</v>
      </c>
      <c r="H7" s="141"/>
      <c r="I7" s="142" t="s">
        <v>8</v>
      </c>
      <c r="N7" s="143"/>
      <c r="O7" s="143"/>
      <c r="P7" s="144"/>
      <c r="Q7" s="143"/>
      <c r="R7" s="144"/>
      <c r="S7" s="144"/>
      <c r="T7" s="144"/>
      <c r="U7" s="144"/>
      <c r="V7" s="144"/>
      <c r="W7" s="144"/>
      <c r="X7" s="143"/>
      <c r="Y7" s="145"/>
      <c r="Z7" s="145"/>
      <c r="AA7" s="145"/>
      <c r="AC7" s="145"/>
      <c r="AD7" s="145"/>
      <c r="AE7" s="145"/>
    </row>
    <row r="8" spans="2:31" ht="17.399999999999999" outlineLevel="1" x14ac:dyDescent="0.3">
      <c r="B8" s="146">
        <v>33</v>
      </c>
      <c r="C8" s="196">
        <v>91</v>
      </c>
      <c r="D8" s="148" t="str">
        <f>VLOOKUP(C8,'1 - Dorsales clubs'!B:C,2,FALSE)</f>
        <v>JAIME RAINERO PARRA</v>
      </c>
      <c r="E8" s="148" t="str">
        <f>VLOOKUP(D8,'1 - Dorsales clubs'!C:D,2,FALSE)</f>
        <v>CLUB ESCUELA DE PIRAGUISMO ARANJUEZ</v>
      </c>
      <c r="F8" s="149" t="s">
        <v>24</v>
      </c>
      <c r="G8" s="150">
        <f>VLOOKUP(C8,TºCrono!B:C,2,FALSE)</f>
        <v>212147</v>
      </c>
      <c r="H8" s="151"/>
      <c r="I8" s="149" t="str">
        <f t="shared" ref="I8:I11" si="0">IF(G8="D","DESCALIF.",IF(G8="A","ABANDONO",IF(G8="N","NO PRES.",CONCATENATE(AC8,":",AD8,":",AE8))))</f>
        <v>21:21:47</v>
      </c>
      <c r="J8" s="152"/>
      <c r="K8" s="152">
        <f t="shared" ref="K8:K11" si="1">LEN(G8)</f>
        <v>6</v>
      </c>
      <c r="L8" s="152"/>
      <c r="M8" s="152"/>
      <c r="N8" s="103">
        <f t="shared" ref="N8:N11" si="2">VALUE(MID(G8,1,K8-4))</f>
        <v>21</v>
      </c>
      <c r="O8" s="103">
        <f t="shared" ref="O8:O11" si="3">VALUE(MID(G8,K8-4+1,2))</f>
        <v>21</v>
      </c>
      <c r="P8" s="153">
        <f t="shared" ref="P8:P11" si="4">VALUE(RIGHT(G8,2))</f>
        <v>47</v>
      </c>
      <c r="Q8" s="153"/>
      <c r="R8" s="153">
        <f>IF(O8&lt;VLOOKUP(F8,'Horario salida'!$C$3:$E$32,3,FALSE),N8-1,N8)</f>
        <v>21</v>
      </c>
      <c r="S8" s="153">
        <f>IF(O8&lt;VLOOKUP(F8,'Horario salida'!$C$3:$E$32,3,FALSE),O8+60,O8)</f>
        <v>21</v>
      </c>
      <c r="T8" s="153">
        <f>IF(P8&lt;VLOOKUP(F8,'Horario salida'!$C$3:$F$32,4,FALSE),S8-1,S8)</f>
        <v>21</v>
      </c>
      <c r="U8" s="153">
        <f>IF(P8&lt;VLOOKUP(F8,'Horario salida'!$C$3:$F$32,4,FALSE),P8+100,P8)</f>
        <v>47</v>
      </c>
      <c r="V8" s="153"/>
      <c r="W8" s="153"/>
      <c r="X8" s="153"/>
      <c r="Y8" s="154">
        <f>R8-VLOOKUP(F8,'Horario salida'!$C$3:$D$34,2,FALSE)</f>
        <v>21</v>
      </c>
      <c r="Z8" s="154">
        <f>T8-VLOOKUP(F8,'Horario salida'!$C$3:$E$32,3,FALSE)</f>
        <v>21</v>
      </c>
      <c r="AA8" s="154">
        <f>U8-VLOOKUP(F8,'Horario salida'!$C$3:$F$32,4,FALSE)</f>
        <v>47</v>
      </c>
      <c r="AC8" s="154" t="str">
        <f t="shared" ref="AC8:AC11" si="5">TEXT(Y8,"00")</f>
        <v>21</v>
      </c>
      <c r="AD8" s="154" t="str">
        <f t="shared" ref="AD8:AD11" si="6">TEXT(Z8,"00")</f>
        <v>21</v>
      </c>
      <c r="AE8" s="154" t="str">
        <f t="shared" ref="AE8:AE11" si="7">TEXT(AA8,"00")</f>
        <v>47</v>
      </c>
    </row>
    <row r="9" spans="2:31" ht="17.399999999999999" outlineLevel="1" x14ac:dyDescent="0.3">
      <c r="B9" s="146">
        <v>29</v>
      </c>
      <c r="C9" s="196">
        <v>272</v>
      </c>
      <c r="D9" s="148" t="str">
        <f>VLOOKUP(C9,'1 - Dorsales clubs'!B:C,2,FALSE)</f>
        <v>Pablo Zamora Bustamante</v>
      </c>
      <c r="E9" s="148" t="str">
        <f>VLOOKUP(D9,'1 - Dorsales clubs'!C:D,2,FALSE)</f>
        <v>Club Piragüismo Las Grajas</v>
      </c>
      <c r="F9" s="149" t="s">
        <v>24</v>
      </c>
      <c r="G9" s="150">
        <f>VLOOKUP(C9,TºCrono!B:C,2,FALSE)</f>
        <v>212267</v>
      </c>
      <c r="H9" s="151"/>
      <c r="I9" s="149" t="str">
        <f t="shared" si="0"/>
        <v>21:22:67</v>
      </c>
      <c r="J9" s="152"/>
      <c r="K9" s="152">
        <f t="shared" si="1"/>
        <v>6</v>
      </c>
      <c r="L9" s="152"/>
      <c r="M9" s="152"/>
      <c r="N9" s="103">
        <f t="shared" si="2"/>
        <v>21</v>
      </c>
      <c r="O9" s="103">
        <f t="shared" si="3"/>
        <v>22</v>
      </c>
      <c r="P9" s="153">
        <f t="shared" si="4"/>
        <v>67</v>
      </c>
      <c r="Q9" s="153"/>
      <c r="R9" s="153">
        <f>IF(O9&lt;VLOOKUP(F9,'Horario salida'!$C$3:$E$32,3,FALSE),N9-1,N9)</f>
        <v>21</v>
      </c>
      <c r="S9" s="153">
        <f>IF(O9&lt;VLOOKUP(F9,'Horario salida'!$C$3:$E$32,3,FALSE),O9+60,O9)</f>
        <v>22</v>
      </c>
      <c r="T9" s="153">
        <f>IF(P9&lt;VLOOKUP(F9,'Horario salida'!$C$3:$F$32,4,FALSE),S9-1,S9)</f>
        <v>22</v>
      </c>
      <c r="U9" s="153">
        <f>IF(P9&lt;VLOOKUP(F9,'Horario salida'!$C$3:$F$32,4,FALSE),P9+100,P9)</f>
        <v>67</v>
      </c>
      <c r="V9" s="153"/>
      <c r="W9" s="153"/>
      <c r="X9" s="153"/>
      <c r="Y9" s="154">
        <f>R9-VLOOKUP(F9,'Horario salida'!$C$3:$D$34,2,FALSE)</f>
        <v>21</v>
      </c>
      <c r="Z9" s="154">
        <f>T9-VLOOKUP(F9,'Horario salida'!$C$3:$E$32,3,FALSE)</f>
        <v>22</v>
      </c>
      <c r="AA9" s="154">
        <f>U9-VLOOKUP(F9,'Horario salida'!$C$3:$F$32,4,FALSE)</f>
        <v>67</v>
      </c>
      <c r="AC9" s="154" t="str">
        <f t="shared" si="5"/>
        <v>21</v>
      </c>
      <c r="AD9" s="154" t="str">
        <f t="shared" si="6"/>
        <v>22</v>
      </c>
      <c r="AE9" s="154" t="str">
        <f t="shared" si="7"/>
        <v>67</v>
      </c>
    </row>
    <row r="10" spans="2:31" ht="17.399999999999999" outlineLevel="1" x14ac:dyDescent="0.3">
      <c r="B10" s="146">
        <v>26</v>
      </c>
      <c r="C10" s="196">
        <v>95</v>
      </c>
      <c r="D10" s="148" t="str">
        <f>VLOOKUP(C10,'1 - Dorsales clubs'!B:C,2,FALSE)</f>
        <v>IKER BOE GARCIA</v>
      </c>
      <c r="E10" s="148" t="str">
        <f>VLOOKUP(D10,'1 - Dorsales clubs'!C:D,2,FALSE)</f>
        <v>CLUB PIRAGÜISMO ANTARES</v>
      </c>
      <c r="F10" s="149" t="s">
        <v>24</v>
      </c>
      <c r="G10" s="150">
        <f>VLOOKUP(C10,TºCrono!B:C,2,FALSE)</f>
        <v>212382</v>
      </c>
      <c r="H10" s="151"/>
      <c r="I10" s="149" t="str">
        <f t="shared" si="0"/>
        <v>21:23:82</v>
      </c>
      <c r="J10" s="152"/>
      <c r="K10" s="152">
        <f t="shared" si="1"/>
        <v>6</v>
      </c>
      <c r="L10" s="152"/>
      <c r="M10" s="152"/>
      <c r="N10" s="103">
        <f t="shared" si="2"/>
        <v>21</v>
      </c>
      <c r="O10" s="103">
        <f t="shared" si="3"/>
        <v>23</v>
      </c>
      <c r="P10" s="153">
        <f t="shared" si="4"/>
        <v>82</v>
      </c>
      <c r="Q10" s="153"/>
      <c r="R10" s="153">
        <f>IF(O10&lt;VLOOKUP(F10,'Horario salida'!$C$3:$E$32,3,FALSE),N10-1,N10)</f>
        <v>21</v>
      </c>
      <c r="S10" s="153">
        <f>IF(O10&lt;VLOOKUP(F10,'Horario salida'!$C$3:$E$32,3,FALSE),O10+60,O10)</f>
        <v>23</v>
      </c>
      <c r="T10" s="153">
        <f>IF(P10&lt;VLOOKUP(F10,'Horario salida'!$C$3:$F$32,4,FALSE),S10-1,S10)</f>
        <v>23</v>
      </c>
      <c r="U10" s="153">
        <f>IF(P10&lt;VLOOKUP(F10,'Horario salida'!$C$3:$F$32,4,FALSE),P10+100,P10)</f>
        <v>82</v>
      </c>
      <c r="V10" s="153"/>
      <c r="W10" s="153"/>
      <c r="X10" s="153"/>
      <c r="Y10" s="154">
        <f>R10-VLOOKUP(F10,'Horario salida'!$C$3:$D$34,2,FALSE)</f>
        <v>21</v>
      </c>
      <c r="Z10" s="154">
        <f>T10-VLOOKUP(F10,'Horario salida'!$C$3:$E$32,3,FALSE)</f>
        <v>23</v>
      </c>
      <c r="AA10" s="154">
        <f>U10-VLOOKUP(F10,'Horario salida'!$C$3:$F$32,4,FALSE)</f>
        <v>82</v>
      </c>
      <c r="AC10" s="154" t="str">
        <f t="shared" si="5"/>
        <v>21</v>
      </c>
      <c r="AD10" s="154" t="str">
        <f t="shared" si="6"/>
        <v>23</v>
      </c>
      <c r="AE10" s="154" t="str">
        <f t="shared" si="7"/>
        <v>82</v>
      </c>
    </row>
    <row r="11" spans="2:31" ht="17.399999999999999" outlineLevel="1" x14ac:dyDescent="0.3">
      <c r="B11" s="146">
        <v>24</v>
      </c>
      <c r="C11" s="196">
        <v>255</v>
      </c>
      <c r="D11" s="148" t="str">
        <f>VLOOKUP(C11,'1 - Dorsales clubs'!B:C,2,FALSE)</f>
        <v>Francesco Urdiroz Agati</v>
      </c>
      <c r="E11" s="148" t="str">
        <f>VLOOKUP(D11,'1 - Dorsales clubs'!C:D,2,FALSE)</f>
        <v>Club Natación Pamplona</v>
      </c>
      <c r="F11" s="149" t="s">
        <v>24</v>
      </c>
      <c r="G11" s="150">
        <f>VLOOKUP(C11,TºCrono!B:C,2,FALSE)</f>
        <v>213293</v>
      </c>
      <c r="H11" s="151"/>
      <c r="I11" s="149" t="str">
        <f t="shared" si="0"/>
        <v>21:32:93</v>
      </c>
      <c r="J11" s="152"/>
      <c r="K11" s="152">
        <f t="shared" si="1"/>
        <v>6</v>
      </c>
      <c r="L11" s="152"/>
      <c r="M11" s="152"/>
      <c r="N11" s="103">
        <f t="shared" si="2"/>
        <v>21</v>
      </c>
      <c r="O11" s="103">
        <f t="shared" si="3"/>
        <v>32</v>
      </c>
      <c r="P11" s="153">
        <f t="shared" si="4"/>
        <v>93</v>
      </c>
      <c r="Q11" s="153"/>
      <c r="R11" s="153">
        <f>IF(O11&lt;VLOOKUP(F11,'Horario salida'!$C$3:$E$32,3,FALSE),N11-1,N11)</f>
        <v>21</v>
      </c>
      <c r="S11" s="153">
        <f>IF(O11&lt;VLOOKUP(F11,'Horario salida'!$C$3:$E$32,3,FALSE),O11+60,O11)</f>
        <v>32</v>
      </c>
      <c r="T11" s="153">
        <f>IF(P11&lt;VLOOKUP(F11,'Horario salida'!$C$3:$F$32,4,FALSE),S11-1,S11)</f>
        <v>32</v>
      </c>
      <c r="U11" s="153">
        <f>IF(P11&lt;VLOOKUP(F11,'Horario salida'!$C$3:$F$32,4,FALSE),P11+100,P11)</f>
        <v>93</v>
      </c>
      <c r="V11" s="153"/>
      <c r="W11" s="153"/>
      <c r="X11" s="153"/>
      <c r="Y11" s="154">
        <f>R11-VLOOKUP(F11,'Horario salida'!$C$3:$D$34,2,FALSE)</f>
        <v>21</v>
      </c>
      <c r="Z11" s="154">
        <f>T11-VLOOKUP(F11,'Horario salida'!$C$3:$E$32,3,FALSE)</f>
        <v>32</v>
      </c>
      <c r="AA11" s="154">
        <f>U11-VLOOKUP(F11,'Horario salida'!$C$3:$F$32,4,FALSE)</f>
        <v>93</v>
      </c>
      <c r="AC11" s="154" t="str">
        <f t="shared" si="5"/>
        <v>21</v>
      </c>
      <c r="AD11" s="154" t="str">
        <f t="shared" si="6"/>
        <v>32</v>
      </c>
      <c r="AE11" s="154" t="str">
        <f t="shared" si="7"/>
        <v>93</v>
      </c>
    </row>
    <row r="12" spans="2:31" ht="17.399999999999999" outlineLevel="1" x14ac:dyDescent="0.3">
      <c r="B12" s="146">
        <v>23</v>
      </c>
      <c r="C12" s="196">
        <v>261</v>
      </c>
      <c r="D12" s="148" t="str">
        <f>VLOOKUP(C12,'1 - Dorsales clubs'!B:C,2,FALSE)</f>
        <v>Aimar Amundarain Aguirre</v>
      </c>
      <c r="E12" s="148" t="str">
        <f>VLOOKUP(D12,'1 - Dorsales clubs'!C:D,2,FALSE)</f>
        <v>Zumaiako Urola Itsas Adar</v>
      </c>
      <c r="F12" s="149" t="s">
        <v>24</v>
      </c>
      <c r="G12" s="150">
        <f>VLOOKUP(C12,TºCrono!B:C,2,FALSE)</f>
        <v>215001</v>
      </c>
      <c r="H12" s="151"/>
      <c r="I12" s="149" t="str">
        <f t="shared" ref="I12:I17" si="8">IF(G12="D","DESCALIF.",IF(G12="A","ABANDONO",IF(G12="N","NO PRES.",CONCATENATE(AC12,":",AD12,":",AE12))))</f>
        <v>21:50:01</v>
      </c>
      <c r="J12" s="152"/>
      <c r="K12" s="152">
        <f t="shared" ref="K12:K17" si="9">LEN(G12)</f>
        <v>6</v>
      </c>
      <c r="L12" s="152"/>
      <c r="M12" s="152"/>
      <c r="N12" s="103">
        <f t="shared" ref="N12:N17" si="10">VALUE(MID(G12,1,K12-4))</f>
        <v>21</v>
      </c>
      <c r="O12" s="103">
        <f t="shared" ref="O12:O17" si="11">VALUE(MID(G12,K12-4+1,2))</f>
        <v>50</v>
      </c>
      <c r="P12" s="153">
        <f t="shared" ref="P12:P17" si="12">VALUE(RIGHT(G12,2))</f>
        <v>1</v>
      </c>
      <c r="Q12" s="153"/>
      <c r="R12" s="153">
        <f>IF(O12&lt;VLOOKUP(F12,'Horario salida'!$C$3:$E$32,3,FALSE),N12-1,N12)</f>
        <v>21</v>
      </c>
      <c r="S12" s="153">
        <f>IF(O12&lt;VLOOKUP(F12,'Horario salida'!$C$3:$E$32,3,FALSE),O12+60,O12)</f>
        <v>50</v>
      </c>
      <c r="T12" s="153">
        <f>IF(P12&lt;VLOOKUP(F12,'Horario salida'!$C$3:$F$32,4,FALSE),S12-1,S12)</f>
        <v>50</v>
      </c>
      <c r="U12" s="153">
        <f>IF(P12&lt;VLOOKUP(F12,'Horario salida'!$C$3:$F$32,4,FALSE),P12+100,P12)</f>
        <v>1</v>
      </c>
      <c r="V12" s="153"/>
      <c r="W12" s="153"/>
      <c r="X12" s="153"/>
      <c r="Y12" s="154">
        <f>R12-VLOOKUP(F12,'Horario salida'!$C$3:$D$34,2,FALSE)</f>
        <v>21</v>
      </c>
      <c r="Z12" s="154">
        <f>T12-VLOOKUP(F12,'Horario salida'!$C$3:$E$32,3,FALSE)</f>
        <v>50</v>
      </c>
      <c r="AA12" s="154">
        <f>U12-VLOOKUP(F12,'Horario salida'!$C$3:$F$32,4,FALSE)</f>
        <v>1</v>
      </c>
      <c r="AC12" s="154" t="str">
        <f t="shared" ref="AC12:AC17" si="13">TEXT(Y12,"00")</f>
        <v>21</v>
      </c>
      <c r="AD12" s="154" t="str">
        <f t="shared" ref="AD12:AD17" si="14">TEXT(Z12,"00")</f>
        <v>50</v>
      </c>
      <c r="AE12" s="154" t="str">
        <f t="shared" ref="AE12:AE17" si="15">TEXT(AA12,"00")</f>
        <v>01</v>
      </c>
    </row>
    <row r="13" spans="2:31" ht="17.399999999999999" outlineLevel="1" x14ac:dyDescent="0.3">
      <c r="B13" s="146">
        <v>22</v>
      </c>
      <c r="C13" s="196">
        <v>123</v>
      </c>
      <c r="D13" s="148" t="str">
        <f>VLOOKUP(C13,'1 - Dorsales clubs'!B:C,2,FALSE)</f>
        <v>Mikel Velasco</v>
      </c>
      <c r="E13" s="148" t="str">
        <f>VLOOKUP(D13,'1 - Dorsales clubs'!C:D,2,FALSE)</f>
        <v>CLUB PIRAGUISMO GETXO-GETXO KAYAK</v>
      </c>
      <c r="F13" s="149" t="s">
        <v>24</v>
      </c>
      <c r="G13" s="150">
        <f>VLOOKUP(C13,TºCrono!B:C,2,FALSE)</f>
        <v>220887</v>
      </c>
      <c r="H13" s="151"/>
      <c r="I13" s="149" t="str">
        <f t="shared" si="8"/>
        <v>22:08:87</v>
      </c>
      <c r="J13" s="152"/>
      <c r="K13" s="152">
        <f t="shared" si="9"/>
        <v>6</v>
      </c>
      <c r="L13" s="152"/>
      <c r="M13" s="152"/>
      <c r="N13" s="103">
        <f t="shared" si="10"/>
        <v>22</v>
      </c>
      <c r="O13" s="103">
        <f t="shared" si="11"/>
        <v>8</v>
      </c>
      <c r="P13" s="153">
        <f t="shared" si="12"/>
        <v>87</v>
      </c>
      <c r="Q13" s="153"/>
      <c r="R13" s="153">
        <f>IF(O13&lt;VLOOKUP(F13,'Horario salida'!$C$3:$E$32,3,FALSE),N13-1,N13)</f>
        <v>22</v>
      </c>
      <c r="S13" s="153">
        <f>IF(O13&lt;VLOOKUP(F13,'Horario salida'!$C$3:$E$32,3,FALSE),O13+60,O13)</f>
        <v>8</v>
      </c>
      <c r="T13" s="153">
        <f>IF(P13&lt;VLOOKUP(F13,'Horario salida'!$C$3:$F$32,4,FALSE),S13-1,S13)</f>
        <v>8</v>
      </c>
      <c r="U13" s="153">
        <f>IF(P13&lt;VLOOKUP(F13,'Horario salida'!$C$3:$F$32,4,FALSE),P13+100,P13)</f>
        <v>87</v>
      </c>
      <c r="V13" s="153"/>
      <c r="W13" s="153"/>
      <c r="X13" s="153"/>
      <c r="Y13" s="154">
        <f>R13-VLOOKUP(F13,'Horario salida'!$C$3:$D$34,2,FALSE)</f>
        <v>22</v>
      </c>
      <c r="Z13" s="154">
        <f>T13-VLOOKUP(F13,'Horario salida'!$C$3:$E$32,3,FALSE)</f>
        <v>8</v>
      </c>
      <c r="AA13" s="154">
        <f>U13-VLOOKUP(F13,'Horario salida'!$C$3:$F$32,4,FALSE)</f>
        <v>87</v>
      </c>
      <c r="AC13" s="154" t="str">
        <f t="shared" si="13"/>
        <v>22</v>
      </c>
      <c r="AD13" s="154" t="str">
        <f t="shared" si="14"/>
        <v>08</v>
      </c>
      <c r="AE13" s="154" t="str">
        <f t="shared" si="15"/>
        <v>87</v>
      </c>
    </row>
    <row r="14" spans="2:31" ht="17.399999999999999" outlineLevel="1" x14ac:dyDescent="0.3">
      <c r="B14" s="146">
        <v>21</v>
      </c>
      <c r="C14" s="196">
        <v>209</v>
      </c>
      <c r="D14" s="148" t="str">
        <f>VLOOKUP(C14,'1 - Dorsales clubs'!B:C,2,FALSE)</f>
        <v>JAIME SANTOS CRIADO SORS</v>
      </c>
      <c r="E14" s="148" t="str">
        <f>VLOOKUP(D14,'1 - Dorsales clubs'!C:D,2,FALSE)</f>
        <v>CLUB D. PALENTINO PIRAGÜISMO</v>
      </c>
      <c r="F14" s="149" t="s">
        <v>24</v>
      </c>
      <c r="G14" s="150">
        <f>VLOOKUP(C14,TºCrono!B:C,2,FALSE)</f>
        <v>220935</v>
      </c>
      <c r="H14" s="151"/>
      <c r="I14" s="149" t="str">
        <f t="shared" si="8"/>
        <v>22:09:35</v>
      </c>
      <c r="J14" s="152"/>
      <c r="K14" s="152">
        <f t="shared" si="9"/>
        <v>6</v>
      </c>
      <c r="L14" s="152"/>
      <c r="M14" s="152"/>
      <c r="N14" s="103">
        <f t="shared" si="10"/>
        <v>22</v>
      </c>
      <c r="O14" s="103">
        <f t="shared" si="11"/>
        <v>9</v>
      </c>
      <c r="P14" s="153">
        <f t="shared" si="12"/>
        <v>35</v>
      </c>
      <c r="Q14" s="153"/>
      <c r="R14" s="153">
        <f>IF(O14&lt;VLOOKUP(F14,'Horario salida'!$C$3:$E$32,3,FALSE),N14-1,N14)</f>
        <v>22</v>
      </c>
      <c r="S14" s="153">
        <f>IF(O14&lt;VLOOKUP(F14,'Horario salida'!$C$3:$E$32,3,FALSE),O14+60,O14)</f>
        <v>9</v>
      </c>
      <c r="T14" s="153">
        <f>IF(P14&lt;VLOOKUP(F14,'Horario salida'!$C$3:$F$32,4,FALSE),S14-1,S14)</f>
        <v>9</v>
      </c>
      <c r="U14" s="153">
        <f>IF(P14&lt;VLOOKUP(F14,'Horario salida'!$C$3:$F$32,4,FALSE),P14+100,P14)</f>
        <v>35</v>
      </c>
      <c r="V14" s="153"/>
      <c r="W14" s="153"/>
      <c r="X14" s="153"/>
      <c r="Y14" s="154">
        <f>R14-VLOOKUP(F14,'Horario salida'!$C$3:$D$34,2,FALSE)</f>
        <v>22</v>
      </c>
      <c r="Z14" s="154">
        <f>T14-VLOOKUP(F14,'Horario salida'!$C$3:$E$32,3,FALSE)</f>
        <v>9</v>
      </c>
      <c r="AA14" s="154">
        <f>U14-VLOOKUP(F14,'Horario salida'!$C$3:$F$32,4,FALSE)</f>
        <v>35</v>
      </c>
      <c r="AC14" s="154" t="str">
        <f t="shared" si="13"/>
        <v>22</v>
      </c>
      <c r="AD14" s="154" t="str">
        <f t="shared" si="14"/>
        <v>09</v>
      </c>
      <c r="AE14" s="154" t="str">
        <f t="shared" si="15"/>
        <v>35</v>
      </c>
    </row>
    <row r="15" spans="2:31" ht="17.399999999999999" outlineLevel="1" x14ac:dyDescent="0.3">
      <c r="B15" s="146">
        <v>20</v>
      </c>
      <c r="C15" s="196">
        <v>92</v>
      </c>
      <c r="D15" s="148" t="str">
        <f>VLOOKUP(C15,'1 - Dorsales clubs'!B:C,2,FALSE)</f>
        <v>PABLO MARTÍNEZ LÓPEZ</v>
      </c>
      <c r="E15" s="148" t="str">
        <f>VLOOKUP(D15,'1 - Dorsales clubs'!C:D,2,FALSE)</f>
        <v>CLUB ESCUELA DE PIRAGUISMO ARANJUEZ</v>
      </c>
      <c r="F15" s="149" t="s">
        <v>24</v>
      </c>
      <c r="G15" s="150">
        <f>VLOOKUP(C15,TºCrono!B:C,2,FALSE)</f>
        <v>220980</v>
      </c>
      <c r="H15" s="151"/>
      <c r="I15" s="149" t="str">
        <f t="shared" si="8"/>
        <v>22:09:80</v>
      </c>
      <c r="J15" s="152"/>
      <c r="K15" s="152">
        <f t="shared" si="9"/>
        <v>6</v>
      </c>
      <c r="L15" s="152"/>
      <c r="M15" s="152"/>
      <c r="N15" s="103">
        <f t="shared" si="10"/>
        <v>22</v>
      </c>
      <c r="O15" s="103">
        <f t="shared" si="11"/>
        <v>9</v>
      </c>
      <c r="P15" s="153">
        <f t="shared" si="12"/>
        <v>80</v>
      </c>
      <c r="Q15" s="153"/>
      <c r="R15" s="153">
        <f>IF(O15&lt;VLOOKUP(F15,'Horario salida'!$C$3:$E$32,3,FALSE),N15-1,N15)</f>
        <v>22</v>
      </c>
      <c r="S15" s="153">
        <f>IF(O15&lt;VLOOKUP(F15,'Horario salida'!$C$3:$E$32,3,FALSE),O15+60,O15)</f>
        <v>9</v>
      </c>
      <c r="T15" s="153">
        <f>IF(P15&lt;VLOOKUP(F15,'Horario salida'!$C$3:$F$32,4,FALSE),S15-1,S15)</f>
        <v>9</v>
      </c>
      <c r="U15" s="153">
        <f>IF(P15&lt;VLOOKUP(F15,'Horario salida'!$C$3:$F$32,4,FALSE),P15+100,P15)</f>
        <v>80</v>
      </c>
      <c r="V15" s="153"/>
      <c r="W15" s="153"/>
      <c r="X15" s="153"/>
      <c r="Y15" s="154">
        <f>R15-VLOOKUP(F15,'Horario salida'!$C$3:$D$34,2,FALSE)</f>
        <v>22</v>
      </c>
      <c r="Z15" s="154">
        <f>T15-VLOOKUP(F15,'Horario salida'!$C$3:$E$32,3,FALSE)</f>
        <v>9</v>
      </c>
      <c r="AA15" s="154">
        <f>U15-VLOOKUP(F15,'Horario salida'!$C$3:$F$32,4,FALSE)</f>
        <v>80</v>
      </c>
      <c r="AC15" s="154" t="str">
        <f t="shared" si="13"/>
        <v>22</v>
      </c>
      <c r="AD15" s="154" t="str">
        <f t="shared" si="14"/>
        <v>09</v>
      </c>
      <c r="AE15" s="154" t="str">
        <f t="shared" si="15"/>
        <v>80</v>
      </c>
    </row>
    <row r="16" spans="2:31" ht="17.399999999999999" outlineLevel="1" x14ac:dyDescent="0.3">
      <c r="B16" s="146">
        <v>19</v>
      </c>
      <c r="C16" s="196">
        <v>254</v>
      </c>
      <c r="D16" s="148" t="str">
        <f>VLOOKUP(C16,'1 - Dorsales clubs'!B:C,2,FALSE)</f>
        <v>Aritz Martiartu Orta</v>
      </c>
      <c r="E16" s="148" t="str">
        <f>VLOOKUP(D16,'1 - Dorsales clubs'!C:D,2,FALSE)</f>
        <v>Club Natación Pamplona</v>
      </c>
      <c r="F16" s="149" t="s">
        <v>24</v>
      </c>
      <c r="G16" s="150">
        <f>VLOOKUP(C16,TºCrono!B:C,2,FALSE)</f>
        <v>230635</v>
      </c>
      <c r="H16" s="151"/>
      <c r="I16" s="149" t="str">
        <f t="shared" si="8"/>
        <v>23:06:35</v>
      </c>
      <c r="J16" s="152"/>
      <c r="K16" s="152">
        <f t="shared" si="9"/>
        <v>6</v>
      </c>
      <c r="L16" s="152"/>
      <c r="M16" s="152"/>
      <c r="N16" s="103">
        <f t="shared" si="10"/>
        <v>23</v>
      </c>
      <c r="O16" s="103">
        <f t="shared" si="11"/>
        <v>6</v>
      </c>
      <c r="P16" s="153">
        <f t="shared" si="12"/>
        <v>35</v>
      </c>
      <c r="Q16" s="153"/>
      <c r="R16" s="153">
        <f>IF(O16&lt;VLOOKUP(F16,'Horario salida'!$C$3:$E$32,3,FALSE),N16-1,N16)</f>
        <v>23</v>
      </c>
      <c r="S16" s="153">
        <f>IF(O16&lt;VLOOKUP(F16,'Horario salida'!$C$3:$E$32,3,FALSE),O16+60,O16)</f>
        <v>6</v>
      </c>
      <c r="T16" s="153">
        <f>IF(P16&lt;VLOOKUP(F16,'Horario salida'!$C$3:$F$32,4,FALSE),S16-1,S16)</f>
        <v>6</v>
      </c>
      <c r="U16" s="153">
        <f>IF(P16&lt;VLOOKUP(F16,'Horario salida'!$C$3:$F$32,4,FALSE),P16+100,P16)</f>
        <v>35</v>
      </c>
      <c r="V16" s="153"/>
      <c r="W16" s="153"/>
      <c r="X16" s="153"/>
      <c r="Y16" s="154">
        <f>R16-VLOOKUP(F16,'Horario salida'!$C$3:$D$34,2,FALSE)</f>
        <v>23</v>
      </c>
      <c r="Z16" s="154">
        <f>T16-VLOOKUP(F16,'Horario salida'!$C$3:$E$32,3,FALSE)</f>
        <v>6</v>
      </c>
      <c r="AA16" s="154">
        <f>U16-VLOOKUP(F16,'Horario salida'!$C$3:$F$32,4,FALSE)</f>
        <v>35</v>
      </c>
      <c r="AC16" s="154" t="str">
        <f t="shared" si="13"/>
        <v>23</v>
      </c>
      <c r="AD16" s="154" t="str">
        <f t="shared" si="14"/>
        <v>06</v>
      </c>
      <c r="AE16" s="154" t="str">
        <f t="shared" si="15"/>
        <v>35</v>
      </c>
    </row>
    <row r="17" spans="2:31" ht="17.399999999999999" outlineLevel="1" x14ac:dyDescent="0.3">
      <c r="B17" s="146">
        <v>18</v>
      </c>
      <c r="C17" s="196">
        <v>241</v>
      </c>
      <c r="D17" s="148" t="str">
        <f>VLOOKUP(C17,'1 - Dorsales clubs'!B:C,2,FALSE)</f>
        <v>LUIS MARTINEZ</v>
      </c>
      <c r="E17" s="148" t="str">
        <f>VLOOKUP(D17,'1 - Dorsales clubs'!C:D,2,FALSE)</f>
        <v>CD MONKAYAK HIBERUS</v>
      </c>
      <c r="F17" s="149" t="s">
        <v>24</v>
      </c>
      <c r="G17" s="150">
        <f>VLOOKUP(C17,TºCrono!B:C,2,FALSE)</f>
        <v>235407</v>
      </c>
      <c r="H17" s="151"/>
      <c r="I17" s="149" t="str">
        <f t="shared" si="8"/>
        <v>23:54:07</v>
      </c>
      <c r="J17" s="152"/>
      <c r="K17" s="152">
        <f t="shared" si="9"/>
        <v>6</v>
      </c>
      <c r="L17" s="152"/>
      <c r="M17" s="152"/>
      <c r="N17" s="103">
        <f t="shared" si="10"/>
        <v>23</v>
      </c>
      <c r="O17" s="103">
        <f t="shared" si="11"/>
        <v>54</v>
      </c>
      <c r="P17" s="153">
        <f t="shared" si="12"/>
        <v>7</v>
      </c>
      <c r="Q17" s="153"/>
      <c r="R17" s="153">
        <f>IF(O17&lt;VLOOKUP(F17,'Horario salida'!$C$3:$E$32,3,FALSE),N17-1,N17)</f>
        <v>23</v>
      </c>
      <c r="S17" s="153">
        <f>IF(O17&lt;VLOOKUP(F17,'Horario salida'!$C$3:$E$32,3,FALSE),O17+60,O17)</f>
        <v>54</v>
      </c>
      <c r="T17" s="153">
        <f>IF(P17&lt;VLOOKUP(F17,'Horario salida'!$C$3:$F$32,4,FALSE),S17-1,S17)</f>
        <v>54</v>
      </c>
      <c r="U17" s="153">
        <f>IF(P17&lt;VLOOKUP(F17,'Horario salida'!$C$3:$F$32,4,FALSE),P17+100,P17)</f>
        <v>7</v>
      </c>
      <c r="V17" s="153"/>
      <c r="W17" s="153"/>
      <c r="X17" s="153"/>
      <c r="Y17" s="154">
        <f>R17-VLOOKUP(F17,'Horario salida'!$C$3:$D$34,2,FALSE)</f>
        <v>23</v>
      </c>
      <c r="Z17" s="154">
        <f>T17-VLOOKUP(F17,'Horario salida'!$C$3:$E$32,3,FALSE)</f>
        <v>54</v>
      </c>
      <c r="AA17" s="154">
        <f>U17-VLOOKUP(F17,'Horario salida'!$C$3:$F$32,4,FALSE)</f>
        <v>7</v>
      </c>
      <c r="AC17" s="154" t="str">
        <f t="shared" si="13"/>
        <v>23</v>
      </c>
      <c r="AD17" s="154" t="str">
        <f t="shared" si="14"/>
        <v>54</v>
      </c>
      <c r="AE17" s="154" t="str">
        <f t="shared" si="15"/>
        <v>07</v>
      </c>
    </row>
    <row r="18" spans="2:31" ht="17.399999999999999" outlineLevel="1" x14ac:dyDescent="0.3">
      <c r="B18" s="146">
        <v>17</v>
      </c>
      <c r="C18" s="196">
        <v>208</v>
      </c>
      <c r="D18" s="148" t="str">
        <f>VLOOKUP(C18,'1 - Dorsales clubs'!B:C,2,FALSE)</f>
        <v>SERGIO MEDINA MERINO</v>
      </c>
      <c r="E18" s="148" t="str">
        <f>VLOOKUP(D18,'1 - Dorsales clubs'!C:D,2,FALSE)</f>
        <v>CLUB D. PALENTINO PIRAGÜISMO</v>
      </c>
      <c r="F18" s="149" t="s">
        <v>24</v>
      </c>
      <c r="G18" s="150">
        <f>VLOOKUP(C18,TºCrono!B:C,2,FALSE)</f>
        <v>235556</v>
      </c>
      <c r="H18" s="151"/>
      <c r="I18" s="149" t="str">
        <f t="shared" ref="I18:I28" si="16">IF(G18="D","DESCALIF.",IF(G18="A","ABANDONO",IF(G18="N","NO PRES.",CONCATENATE(AC18,":",AD18,":",AE18))))</f>
        <v>23:55:56</v>
      </c>
      <c r="J18" s="152"/>
      <c r="K18" s="152">
        <f t="shared" ref="K18:K28" si="17">LEN(G18)</f>
        <v>6</v>
      </c>
      <c r="L18" s="152"/>
      <c r="M18" s="152"/>
      <c r="N18" s="103">
        <f t="shared" ref="N18:N28" si="18">VALUE(MID(G18,1,K18-4))</f>
        <v>23</v>
      </c>
      <c r="O18" s="103">
        <f t="shared" ref="O18:O28" si="19">VALUE(MID(G18,K18-4+1,2))</f>
        <v>55</v>
      </c>
      <c r="P18" s="153">
        <f t="shared" ref="P18:P28" si="20">VALUE(RIGHT(G18,2))</f>
        <v>56</v>
      </c>
      <c r="Q18" s="153"/>
      <c r="R18" s="153">
        <f>IF(O18&lt;VLOOKUP(F18,'Horario salida'!$C$3:$E$32,3,FALSE),N18-1,N18)</f>
        <v>23</v>
      </c>
      <c r="S18" s="153">
        <f>IF(O18&lt;VLOOKUP(F18,'Horario salida'!$C$3:$E$32,3,FALSE),O18+60,O18)</f>
        <v>55</v>
      </c>
      <c r="T18" s="153">
        <f>IF(P18&lt;VLOOKUP(F18,'Horario salida'!$C$3:$F$32,4,FALSE),S18-1,S18)</f>
        <v>55</v>
      </c>
      <c r="U18" s="153">
        <f>IF(P18&lt;VLOOKUP(F18,'Horario salida'!$C$3:$F$32,4,FALSE),P18+100,P18)</f>
        <v>56</v>
      </c>
      <c r="V18" s="153"/>
      <c r="W18" s="153"/>
      <c r="X18" s="153"/>
      <c r="Y18" s="154">
        <f>R18-VLOOKUP(F18,'Horario salida'!$C$3:$D$34,2,FALSE)</f>
        <v>23</v>
      </c>
      <c r="Z18" s="154">
        <f>T18-VLOOKUP(F18,'Horario salida'!$C$3:$E$32,3,FALSE)</f>
        <v>55</v>
      </c>
      <c r="AA18" s="154">
        <f>U18-VLOOKUP(F18,'Horario salida'!$C$3:$F$32,4,FALSE)</f>
        <v>56</v>
      </c>
      <c r="AC18" s="154" t="str">
        <f t="shared" ref="AC18:AC28" si="21">TEXT(Y18,"00")</f>
        <v>23</v>
      </c>
      <c r="AD18" s="154" t="str">
        <f t="shared" ref="AD18:AD28" si="22">TEXT(Z18,"00")</f>
        <v>55</v>
      </c>
      <c r="AE18" s="154" t="str">
        <f t="shared" ref="AE18:AE28" si="23">TEXT(AA18,"00")</f>
        <v>56</v>
      </c>
    </row>
    <row r="19" spans="2:31" ht="17.399999999999999" outlineLevel="1" x14ac:dyDescent="0.3">
      <c r="B19" s="146">
        <v>16</v>
      </c>
      <c r="C19" s="196">
        <v>175</v>
      </c>
      <c r="D19" s="148" t="str">
        <f>VLOOKUP(C19,'1 - Dorsales clubs'!B:C,2,FALSE)</f>
        <v>ALEX ASENSIO BOJ</v>
      </c>
      <c r="E19" s="148" t="str">
        <f>VLOOKUP(D19,'1 - Dorsales clubs'!C:D,2,FALSE)</f>
        <v>CENTRO NATACIÓN HELIOS</v>
      </c>
      <c r="F19" s="149" t="s">
        <v>24</v>
      </c>
      <c r="G19" s="150">
        <f>VLOOKUP(C19,TºCrono!B:C,2,FALSE)</f>
        <v>240215</v>
      </c>
      <c r="H19" s="151"/>
      <c r="I19" s="149" t="str">
        <f t="shared" si="16"/>
        <v>24:02:15</v>
      </c>
      <c r="J19" s="152"/>
      <c r="K19" s="152">
        <f t="shared" si="17"/>
        <v>6</v>
      </c>
      <c r="L19" s="152"/>
      <c r="M19" s="152"/>
      <c r="N19" s="103">
        <f t="shared" si="18"/>
        <v>24</v>
      </c>
      <c r="O19" s="103">
        <f t="shared" si="19"/>
        <v>2</v>
      </c>
      <c r="P19" s="153">
        <f t="shared" si="20"/>
        <v>15</v>
      </c>
      <c r="Q19" s="153"/>
      <c r="R19" s="153">
        <f>IF(O19&lt;VLOOKUP(F19,'Horario salida'!$C$3:$E$32,3,FALSE),N19-1,N19)</f>
        <v>24</v>
      </c>
      <c r="S19" s="153">
        <f>IF(O19&lt;VLOOKUP(F19,'Horario salida'!$C$3:$E$32,3,FALSE),O19+60,O19)</f>
        <v>2</v>
      </c>
      <c r="T19" s="153">
        <f>IF(P19&lt;VLOOKUP(F19,'Horario salida'!$C$3:$F$32,4,FALSE),S19-1,S19)</f>
        <v>2</v>
      </c>
      <c r="U19" s="153">
        <f>IF(P19&lt;VLOOKUP(F19,'Horario salida'!$C$3:$F$32,4,FALSE),P19+100,P19)</f>
        <v>15</v>
      </c>
      <c r="V19" s="153"/>
      <c r="W19" s="153"/>
      <c r="X19" s="153"/>
      <c r="Y19" s="154">
        <f>R19-VLOOKUP(F19,'Horario salida'!$C$3:$D$34,2,FALSE)</f>
        <v>24</v>
      </c>
      <c r="Z19" s="154">
        <f>T19-VLOOKUP(F19,'Horario salida'!$C$3:$E$32,3,FALSE)</f>
        <v>2</v>
      </c>
      <c r="AA19" s="154">
        <f>U19-VLOOKUP(F19,'Horario salida'!$C$3:$F$32,4,FALSE)</f>
        <v>15</v>
      </c>
      <c r="AC19" s="154" t="str">
        <f t="shared" si="21"/>
        <v>24</v>
      </c>
      <c r="AD19" s="154" t="str">
        <f t="shared" si="22"/>
        <v>02</v>
      </c>
      <c r="AE19" s="154" t="str">
        <f t="shared" si="23"/>
        <v>15</v>
      </c>
    </row>
    <row r="20" spans="2:31" ht="17.399999999999999" outlineLevel="1" x14ac:dyDescent="0.3">
      <c r="B20" s="146">
        <v>15</v>
      </c>
      <c r="C20" s="196">
        <v>177</v>
      </c>
      <c r="D20" s="148" t="str">
        <f>VLOOKUP(C20,'1 - Dorsales clubs'!B:C,2,FALSE)</f>
        <v>FERNANDO BENTUÉ MARTÍNEZ</v>
      </c>
      <c r="E20" s="148" t="str">
        <f>VLOOKUP(D20,'1 - Dorsales clubs'!C:D,2,FALSE)</f>
        <v>CENTRO NATACIÓN HELIOS</v>
      </c>
      <c r="F20" s="149" t="s">
        <v>24</v>
      </c>
      <c r="G20" s="150">
        <f>VLOOKUP(C20,TºCrono!B:C,2,FALSE)</f>
        <v>244476</v>
      </c>
      <c r="H20" s="151"/>
      <c r="I20" s="149" t="str">
        <f t="shared" si="16"/>
        <v>24:44:76</v>
      </c>
      <c r="J20" s="152"/>
      <c r="K20" s="152">
        <f t="shared" si="17"/>
        <v>6</v>
      </c>
      <c r="L20" s="152"/>
      <c r="M20" s="152"/>
      <c r="N20" s="103">
        <f t="shared" si="18"/>
        <v>24</v>
      </c>
      <c r="O20" s="103">
        <f t="shared" si="19"/>
        <v>44</v>
      </c>
      <c r="P20" s="153">
        <f t="shared" si="20"/>
        <v>76</v>
      </c>
      <c r="Q20" s="153"/>
      <c r="R20" s="153">
        <f>IF(O20&lt;VLOOKUP(F20,'Horario salida'!$C$3:$E$32,3,FALSE),N20-1,N20)</f>
        <v>24</v>
      </c>
      <c r="S20" s="153">
        <f>IF(O20&lt;VLOOKUP(F20,'Horario salida'!$C$3:$E$32,3,FALSE),O20+60,O20)</f>
        <v>44</v>
      </c>
      <c r="T20" s="153">
        <f>IF(P20&lt;VLOOKUP(F20,'Horario salida'!$C$3:$F$32,4,FALSE),S20-1,S20)</f>
        <v>44</v>
      </c>
      <c r="U20" s="153">
        <f>IF(P20&lt;VLOOKUP(F20,'Horario salida'!$C$3:$F$32,4,FALSE),P20+100,P20)</f>
        <v>76</v>
      </c>
      <c r="V20" s="153"/>
      <c r="W20" s="153"/>
      <c r="X20" s="153"/>
      <c r="Y20" s="154">
        <f>R20-VLOOKUP(F20,'Horario salida'!$C$3:$D$34,2,FALSE)</f>
        <v>24</v>
      </c>
      <c r="Z20" s="154">
        <f>T20-VLOOKUP(F20,'Horario salida'!$C$3:$E$32,3,FALSE)</f>
        <v>44</v>
      </c>
      <c r="AA20" s="154">
        <f>U20-VLOOKUP(F20,'Horario salida'!$C$3:$F$32,4,FALSE)</f>
        <v>76</v>
      </c>
      <c r="AC20" s="154" t="str">
        <f t="shared" si="21"/>
        <v>24</v>
      </c>
      <c r="AD20" s="154" t="str">
        <f t="shared" si="22"/>
        <v>44</v>
      </c>
      <c r="AE20" s="154" t="str">
        <f t="shared" si="23"/>
        <v>76</v>
      </c>
    </row>
    <row r="21" spans="2:31" ht="18" outlineLevel="1" x14ac:dyDescent="0.3">
      <c r="B21" s="146">
        <v>14</v>
      </c>
      <c r="C21" s="199">
        <v>182</v>
      </c>
      <c r="D21" s="148" t="str">
        <f>VLOOKUP(C21,'1 - Dorsales clubs'!B:C,2,FALSE)</f>
        <v>MIGUEL CATIVIELA CAMACHO</v>
      </c>
      <c r="E21" s="148" t="str">
        <f>VLOOKUP(D21,'1 - Dorsales clubs'!C:D,2,FALSE)</f>
        <v>CENTRO NATACIÓN HELIOS</v>
      </c>
      <c r="F21" s="149" t="s">
        <v>24</v>
      </c>
      <c r="G21" s="150">
        <f>VLOOKUP(C21,TºCrono!B:C,2,FALSE)</f>
        <v>251331</v>
      </c>
      <c r="H21" s="151"/>
      <c r="I21" s="149" t="str">
        <f t="shared" si="16"/>
        <v>25:13:31</v>
      </c>
      <c r="J21" s="152"/>
      <c r="K21" s="152">
        <f t="shared" si="17"/>
        <v>6</v>
      </c>
      <c r="L21" s="152"/>
      <c r="M21" s="152"/>
      <c r="N21" s="103">
        <f t="shared" si="18"/>
        <v>25</v>
      </c>
      <c r="O21" s="103">
        <f t="shared" si="19"/>
        <v>13</v>
      </c>
      <c r="P21" s="153">
        <f t="shared" si="20"/>
        <v>31</v>
      </c>
      <c r="Q21" s="153"/>
      <c r="R21" s="153">
        <f>IF(O21&lt;VLOOKUP(F21,'Horario salida'!$C$3:$E$32,3,FALSE),N21-1,N21)</f>
        <v>25</v>
      </c>
      <c r="S21" s="153">
        <f>IF(O21&lt;VLOOKUP(F21,'Horario salida'!$C$3:$E$32,3,FALSE),O21+60,O21)</f>
        <v>13</v>
      </c>
      <c r="T21" s="153">
        <f>IF(P21&lt;VLOOKUP(F21,'Horario salida'!$C$3:$F$32,4,FALSE),S21-1,S21)</f>
        <v>13</v>
      </c>
      <c r="U21" s="153">
        <f>IF(P21&lt;VLOOKUP(F21,'Horario salida'!$C$3:$F$32,4,FALSE),P21+100,P21)</f>
        <v>31</v>
      </c>
      <c r="V21" s="153"/>
      <c r="W21" s="153"/>
      <c r="X21" s="153"/>
      <c r="Y21" s="154">
        <f>R21-VLOOKUP(F21,'Horario salida'!$C$3:$D$34,2,FALSE)</f>
        <v>25</v>
      </c>
      <c r="Z21" s="154">
        <f>T21-VLOOKUP(F21,'Horario salida'!$C$3:$E$32,3,FALSE)</f>
        <v>13</v>
      </c>
      <c r="AA21" s="154">
        <f>U21-VLOOKUP(F21,'Horario salida'!$C$3:$F$32,4,FALSE)</f>
        <v>31</v>
      </c>
      <c r="AC21" s="154" t="str">
        <f t="shared" si="21"/>
        <v>25</v>
      </c>
      <c r="AD21" s="154" t="str">
        <f t="shared" si="22"/>
        <v>13</v>
      </c>
      <c r="AE21" s="154" t="str">
        <f t="shared" si="23"/>
        <v>31</v>
      </c>
    </row>
    <row r="22" spans="2:31" ht="18" outlineLevel="1" x14ac:dyDescent="0.35">
      <c r="B22" s="146">
        <v>13</v>
      </c>
      <c r="C22" s="38">
        <v>240</v>
      </c>
      <c r="D22" s="148" t="str">
        <f>VLOOKUP(C22,'1 - Dorsales clubs'!B:C,2,FALSE)</f>
        <v>SERGIO SANCHEZ</v>
      </c>
      <c r="E22" s="148" t="str">
        <f>VLOOKUP(D22,'1 - Dorsales clubs'!C:D,2,FALSE)</f>
        <v>CD MONKAYAK HIBERUS</v>
      </c>
      <c r="F22" s="149" t="s">
        <v>24</v>
      </c>
      <c r="G22" s="150">
        <f>VLOOKUP(C22,TºCrono!B:C,2,FALSE)</f>
        <v>252278</v>
      </c>
      <c r="H22" s="151"/>
      <c r="I22" s="149" t="str">
        <f t="shared" si="16"/>
        <v>25:22:78</v>
      </c>
      <c r="J22" s="152"/>
      <c r="K22" s="152">
        <f t="shared" si="17"/>
        <v>6</v>
      </c>
      <c r="L22" s="152"/>
      <c r="M22" s="152"/>
      <c r="N22" s="103">
        <f t="shared" si="18"/>
        <v>25</v>
      </c>
      <c r="O22" s="103">
        <f t="shared" si="19"/>
        <v>22</v>
      </c>
      <c r="P22" s="153">
        <f t="shared" si="20"/>
        <v>78</v>
      </c>
      <c r="Q22" s="153"/>
      <c r="R22" s="153">
        <f>IF(O22&lt;VLOOKUP(F22,'Horario salida'!$C$3:$E$32,3,FALSE),N22-1,N22)</f>
        <v>25</v>
      </c>
      <c r="S22" s="153">
        <f>IF(O22&lt;VLOOKUP(F22,'Horario salida'!$C$3:$E$32,3,FALSE),O22+60,O22)</f>
        <v>22</v>
      </c>
      <c r="T22" s="153">
        <f>IF(P22&lt;VLOOKUP(F22,'Horario salida'!$C$3:$F$32,4,FALSE),S22-1,S22)</f>
        <v>22</v>
      </c>
      <c r="U22" s="153">
        <f>IF(P22&lt;VLOOKUP(F22,'Horario salida'!$C$3:$F$32,4,FALSE),P22+100,P22)</f>
        <v>78</v>
      </c>
      <c r="V22" s="153"/>
      <c r="W22" s="153"/>
      <c r="X22" s="153"/>
      <c r="Y22" s="154">
        <f>R22-VLOOKUP(F22,'Horario salida'!$C$3:$D$34,2,FALSE)</f>
        <v>25</v>
      </c>
      <c r="Z22" s="154">
        <f>T22-VLOOKUP(F22,'Horario salida'!$C$3:$E$32,3,FALSE)</f>
        <v>22</v>
      </c>
      <c r="AA22" s="154">
        <f>U22-VLOOKUP(F22,'Horario salida'!$C$3:$F$32,4,FALSE)</f>
        <v>78</v>
      </c>
      <c r="AC22" s="154" t="str">
        <f t="shared" si="21"/>
        <v>25</v>
      </c>
      <c r="AD22" s="154" t="str">
        <f t="shared" si="22"/>
        <v>22</v>
      </c>
      <c r="AE22" s="154" t="str">
        <f t="shared" si="23"/>
        <v>78</v>
      </c>
    </row>
    <row r="23" spans="2:31" ht="18" outlineLevel="1" x14ac:dyDescent="0.35">
      <c r="B23" s="146">
        <v>12</v>
      </c>
      <c r="C23" s="38">
        <v>180</v>
      </c>
      <c r="D23" s="148" t="str">
        <f>VLOOKUP(C23,'1 - Dorsales clubs'!B:C,2,FALSE)</f>
        <v>FERNANDO CARRASCO GARCÍA</v>
      </c>
      <c r="E23" s="148" t="str">
        <f>VLOOKUP(D23,'1 - Dorsales clubs'!C:D,2,FALSE)</f>
        <v>CENTRO NATACIÓN HELIOS</v>
      </c>
      <c r="F23" s="149" t="s">
        <v>24</v>
      </c>
      <c r="G23" s="150">
        <f>VLOOKUP(C23,TºCrono!B:C,2,FALSE)</f>
        <v>255424</v>
      </c>
      <c r="H23" s="151"/>
      <c r="I23" s="149" t="str">
        <f t="shared" si="16"/>
        <v>25:54:24</v>
      </c>
      <c r="J23" s="152"/>
      <c r="K23" s="152">
        <f t="shared" si="17"/>
        <v>6</v>
      </c>
      <c r="L23" s="152"/>
      <c r="M23" s="152"/>
      <c r="N23" s="103">
        <f t="shared" si="18"/>
        <v>25</v>
      </c>
      <c r="O23" s="103">
        <f t="shared" si="19"/>
        <v>54</v>
      </c>
      <c r="P23" s="153">
        <f t="shared" si="20"/>
        <v>24</v>
      </c>
      <c r="Q23" s="153"/>
      <c r="R23" s="153">
        <f>IF(O23&lt;VLOOKUP(F23,'Horario salida'!$C$3:$E$32,3,FALSE),N23-1,N23)</f>
        <v>25</v>
      </c>
      <c r="S23" s="153">
        <f>IF(O23&lt;VLOOKUP(F23,'Horario salida'!$C$3:$E$32,3,FALSE),O23+60,O23)</f>
        <v>54</v>
      </c>
      <c r="T23" s="153">
        <f>IF(P23&lt;VLOOKUP(F23,'Horario salida'!$C$3:$F$32,4,FALSE),S23-1,S23)</f>
        <v>54</v>
      </c>
      <c r="U23" s="153">
        <f>IF(P23&lt;VLOOKUP(F23,'Horario salida'!$C$3:$F$32,4,FALSE),P23+100,P23)</f>
        <v>24</v>
      </c>
      <c r="V23" s="153"/>
      <c r="W23" s="153"/>
      <c r="X23" s="153"/>
      <c r="Y23" s="154">
        <f>R23-VLOOKUP(F23,'Horario salida'!$C$3:$D$34,2,FALSE)</f>
        <v>25</v>
      </c>
      <c r="Z23" s="154">
        <f>T23-VLOOKUP(F23,'Horario salida'!$C$3:$E$32,3,FALSE)</f>
        <v>54</v>
      </c>
      <c r="AA23" s="154">
        <f>U23-VLOOKUP(F23,'Horario salida'!$C$3:$F$32,4,FALSE)</f>
        <v>24</v>
      </c>
      <c r="AC23" s="154" t="str">
        <f t="shared" si="21"/>
        <v>25</v>
      </c>
      <c r="AD23" s="154" t="str">
        <f t="shared" si="22"/>
        <v>54</v>
      </c>
      <c r="AE23" s="154" t="str">
        <f t="shared" si="23"/>
        <v>24</v>
      </c>
    </row>
    <row r="24" spans="2:31" ht="18" outlineLevel="1" x14ac:dyDescent="0.35">
      <c r="B24" s="146">
        <v>11</v>
      </c>
      <c r="C24" s="38">
        <v>122</v>
      </c>
      <c r="D24" s="148" t="str">
        <f>VLOOKUP(C24,'1 - Dorsales clubs'!B:C,2,FALSE)</f>
        <v>Pablo Rey Insausti</v>
      </c>
      <c r="E24" s="148" t="str">
        <f>VLOOKUP(D24,'1 - Dorsales clubs'!C:D,2,FALSE)</f>
        <v>CLUB PIRAGUISMO GETXO-GETXO KAYAK</v>
      </c>
      <c r="F24" s="149" t="s">
        <v>24</v>
      </c>
      <c r="G24" s="150">
        <f>VLOOKUP(C24,TºCrono!B:C,2,FALSE)</f>
        <v>263980</v>
      </c>
      <c r="H24" s="151"/>
      <c r="I24" s="149" t="str">
        <f t="shared" si="16"/>
        <v>26:39:80</v>
      </c>
      <c r="J24" s="152"/>
      <c r="K24" s="152">
        <f t="shared" si="17"/>
        <v>6</v>
      </c>
      <c r="L24" s="152"/>
      <c r="M24" s="152"/>
      <c r="N24" s="103">
        <f t="shared" si="18"/>
        <v>26</v>
      </c>
      <c r="O24" s="103">
        <f t="shared" si="19"/>
        <v>39</v>
      </c>
      <c r="P24" s="153">
        <f t="shared" si="20"/>
        <v>80</v>
      </c>
      <c r="Q24" s="153"/>
      <c r="R24" s="153">
        <f>IF(O24&lt;VLOOKUP(F24,'Horario salida'!$C$3:$E$32,3,FALSE),N24-1,N24)</f>
        <v>26</v>
      </c>
      <c r="S24" s="153">
        <f>IF(O24&lt;VLOOKUP(F24,'Horario salida'!$C$3:$E$32,3,FALSE),O24+60,O24)</f>
        <v>39</v>
      </c>
      <c r="T24" s="153">
        <f>IF(P24&lt;VLOOKUP(F24,'Horario salida'!$C$3:$F$32,4,FALSE),S24-1,S24)</f>
        <v>39</v>
      </c>
      <c r="U24" s="153">
        <f>IF(P24&lt;VLOOKUP(F24,'Horario salida'!$C$3:$F$32,4,FALSE),P24+100,P24)</f>
        <v>80</v>
      </c>
      <c r="V24" s="153"/>
      <c r="W24" s="153"/>
      <c r="X24" s="153"/>
      <c r="Y24" s="154">
        <f>R24-VLOOKUP(F24,'Horario salida'!$C$3:$D$34,2,FALSE)</f>
        <v>26</v>
      </c>
      <c r="Z24" s="154">
        <f>T24-VLOOKUP(F24,'Horario salida'!$C$3:$E$32,3,FALSE)</f>
        <v>39</v>
      </c>
      <c r="AA24" s="154">
        <f>U24-VLOOKUP(F24,'Horario salida'!$C$3:$F$32,4,FALSE)</f>
        <v>80</v>
      </c>
      <c r="AC24" s="154" t="str">
        <f t="shared" si="21"/>
        <v>26</v>
      </c>
      <c r="AD24" s="154" t="str">
        <f t="shared" si="22"/>
        <v>39</v>
      </c>
      <c r="AE24" s="154" t="str">
        <f t="shared" si="23"/>
        <v>80</v>
      </c>
    </row>
    <row r="25" spans="2:31" ht="18" outlineLevel="1" x14ac:dyDescent="0.35">
      <c r="B25" s="146">
        <v>10</v>
      </c>
      <c r="C25" s="38">
        <v>225</v>
      </c>
      <c r="D25" s="148" t="str">
        <f>VLOOKUP(C25,'1 - Dorsales clubs'!B:C,2,FALSE)</f>
        <v>Jorge Laborda Iguaz</v>
      </c>
      <c r="E25" s="148" t="str">
        <f>VLOOKUP(D25,'1 - Dorsales clubs'!C:D,2,FALSE)</f>
        <v>Club Náutico de Zaragoza</v>
      </c>
      <c r="F25" s="149" t="s">
        <v>24</v>
      </c>
      <c r="G25" s="150">
        <f>VLOOKUP(C25,TºCrono!B:C,2,FALSE)</f>
        <v>275357</v>
      </c>
      <c r="H25" s="151"/>
      <c r="I25" s="149" t="str">
        <f t="shared" ref="I25:I26" si="24">IF(G25="D","DESCALIF.",IF(G25="A","ABANDONO",IF(G25="N","NO PRES.",CONCATENATE(AC25,":",AD25,":",AE25))))</f>
        <v>27:53:57</v>
      </c>
      <c r="J25" s="152"/>
      <c r="K25" s="152">
        <f t="shared" ref="K25:K26" si="25">LEN(G25)</f>
        <v>6</v>
      </c>
      <c r="L25" s="152"/>
      <c r="M25" s="152"/>
      <c r="N25" s="103">
        <f t="shared" ref="N25:N26" si="26">VALUE(MID(G25,1,K25-4))</f>
        <v>27</v>
      </c>
      <c r="O25" s="103">
        <f t="shared" ref="O25:O26" si="27">VALUE(MID(G25,K25-4+1,2))</f>
        <v>53</v>
      </c>
      <c r="P25" s="153">
        <f t="shared" ref="P25:P26" si="28">VALUE(RIGHT(G25,2))</f>
        <v>57</v>
      </c>
      <c r="Q25" s="153"/>
      <c r="R25" s="153">
        <f>IF(O25&lt;VLOOKUP(F25,'Horario salida'!$C$3:$E$32,3,FALSE),N25-1,N25)</f>
        <v>27</v>
      </c>
      <c r="S25" s="153">
        <f>IF(O25&lt;VLOOKUP(F25,'Horario salida'!$C$3:$E$32,3,FALSE),O25+60,O25)</f>
        <v>53</v>
      </c>
      <c r="T25" s="153">
        <f>IF(P25&lt;VLOOKUP(F25,'Horario salida'!$C$3:$F$32,4,FALSE),S25-1,S25)</f>
        <v>53</v>
      </c>
      <c r="U25" s="153">
        <f>IF(P25&lt;VLOOKUP(F25,'Horario salida'!$C$3:$F$32,4,FALSE),P25+100,P25)</f>
        <v>57</v>
      </c>
      <c r="V25" s="153"/>
      <c r="W25" s="153"/>
      <c r="X25" s="153"/>
      <c r="Y25" s="154">
        <f>R25-VLOOKUP(F25,'Horario salida'!$C$3:$D$34,2,FALSE)</f>
        <v>27</v>
      </c>
      <c r="Z25" s="154">
        <f>T25-VLOOKUP(F25,'Horario salida'!$C$3:$E$32,3,FALSE)</f>
        <v>53</v>
      </c>
      <c r="AA25" s="154">
        <f>U25-VLOOKUP(F25,'Horario salida'!$C$3:$F$32,4,FALSE)</f>
        <v>57</v>
      </c>
      <c r="AC25" s="154" t="str">
        <f t="shared" ref="AC25:AC26" si="29">TEXT(Y25,"00")</f>
        <v>27</v>
      </c>
      <c r="AD25" s="154" t="str">
        <f t="shared" ref="AD25:AD26" si="30">TEXT(Z25,"00")</f>
        <v>53</v>
      </c>
      <c r="AE25" s="154" t="str">
        <f t="shared" ref="AE25:AE26" si="31">TEXT(AA25,"00")</f>
        <v>57</v>
      </c>
    </row>
    <row r="26" spans="2:31" ht="18" outlineLevel="1" x14ac:dyDescent="0.3">
      <c r="B26" s="146">
        <v>9</v>
      </c>
      <c r="C26" s="199">
        <v>221</v>
      </c>
      <c r="D26" s="148" t="str">
        <f>VLOOKUP(C26,'1 - Dorsales clubs'!B:C,2,FALSE)</f>
        <v>Diego Soriano</v>
      </c>
      <c r="E26" s="148" t="str">
        <f>VLOOKUP(D26,'1 - Dorsales clubs'!C:D,2,FALSE)</f>
        <v>Club Náutico de Zaragoza</v>
      </c>
      <c r="F26" s="149" t="s">
        <v>24</v>
      </c>
      <c r="G26" s="150">
        <f>VLOOKUP(C26,TºCrono!B:C,2,FALSE)</f>
        <v>281259</v>
      </c>
      <c r="H26" s="151"/>
      <c r="I26" s="149" t="str">
        <f t="shared" si="24"/>
        <v>28:12:59</v>
      </c>
      <c r="J26" s="152"/>
      <c r="K26" s="152">
        <f t="shared" si="25"/>
        <v>6</v>
      </c>
      <c r="L26" s="152"/>
      <c r="M26" s="152"/>
      <c r="N26" s="103">
        <f t="shared" si="26"/>
        <v>28</v>
      </c>
      <c r="O26" s="103">
        <f t="shared" si="27"/>
        <v>12</v>
      </c>
      <c r="P26" s="153">
        <f t="shared" si="28"/>
        <v>59</v>
      </c>
      <c r="Q26" s="153"/>
      <c r="R26" s="153">
        <f>IF(O26&lt;VLOOKUP(F26,'Horario salida'!$C$3:$E$32,3,FALSE),N26-1,N26)</f>
        <v>28</v>
      </c>
      <c r="S26" s="153">
        <f>IF(O26&lt;VLOOKUP(F26,'Horario salida'!$C$3:$E$32,3,FALSE),O26+60,O26)</f>
        <v>12</v>
      </c>
      <c r="T26" s="153">
        <f>IF(P26&lt;VLOOKUP(F26,'Horario salida'!$C$3:$F$32,4,FALSE),S26-1,S26)</f>
        <v>12</v>
      </c>
      <c r="U26" s="153">
        <f>IF(P26&lt;VLOOKUP(F26,'Horario salida'!$C$3:$F$32,4,FALSE),P26+100,P26)</f>
        <v>59</v>
      </c>
      <c r="V26" s="153"/>
      <c r="W26" s="153"/>
      <c r="X26" s="153"/>
      <c r="Y26" s="154">
        <f>R26-VLOOKUP(F26,'Horario salida'!$C$3:$D$34,2,FALSE)</f>
        <v>28</v>
      </c>
      <c r="Z26" s="154">
        <f>T26-VLOOKUP(F26,'Horario salida'!$C$3:$E$32,3,FALSE)</f>
        <v>12</v>
      </c>
      <c r="AA26" s="154">
        <f>U26-VLOOKUP(F26,'Horario salida'!$C$3:$F$32,4,FALSE)</f>
        <v>59</v>
      </c>
      <c r="AC26" s="154" t="str">
        <f t="shared" si="29"/>
        <v>28</v>
      </c>
      <c r="AD26" s="154" t="str">
        <f t="shared" si="30"/>
        <v>12</v>
      </c>
      <c r="AE26" s="154" t="str">
        <f t="shared" si="31"/>
        <v>59</v>
      </c>
    </row>
    <row r="27" spans="2:31" ht="18" outlineLevel="1" x14ac:dyDescent="0.35">
      <c r="B27" s="146">
        <v>8</v>
      </c>
      <c r="C27" s="38">
        <v>112</v>
      </c>
      <c r="D27" s="148" t="str">
        <f>VLOOKUP(C27,'1 - Dorsales clubs'!B:C,2,FALSE)</f>
        <v>ANDER OCHOA LÓPEZ</v>
      </c>
      <c r="E27" s="148" t="str">
        <f>VLOOKUP(D27,'1 - Dorsales clubs'!C:D,2,FALSE)</f>
        <v>CLUB PIRAGÜISMO ANTARES</v>
      </c>
      <c r="F27" s="149" t="s">
        <v>24</v>
      </c>
      <c r="G27" s="150">
        <f>VLOOKUP(C27,TºCrono!B:C,2,FALSE)</f>
        <v>281301</v>
      </c>
      <c r="H27" s="151"/>
      <c r="I27" s="149" t="str">
        <f t="shared" si="16"/>
        <v>28:13:01</v>
      </c>
      <c r="J27" s="152"/>
      <c r="K27" s="152">
        <f t="shared" si="17"/>
        <v>6</v>
      </c>
      <c r="L27" s="152"/>
      <c r="M27" s="152"/>
      <c r="N27" s="103">
        <f t="shared" si="18"/>
        <v>28</v>
      </c>
      <c r="O27" s="103">
        <f t="shared" si="19"/>
        <v>13</v>
      </c>
      <c r="P27" s="153">
        <f t="shared" si="20"/>
        <v>1</v>
      </c>
      <c r="Q27" s="153"/>
      <c r="R27" s="153">
        <f>IF(O27&lt;VLOOKUP(F27,'Horario salida'!$C$3:$E$32,3,FALSE),N27-1,N27)</f>
        <v>28</v>
      </c>
      <c r="S27" s="153">
        <f>IF(O27&lt;VLOOKUP(F27,'Horario salida'!$C$3:$E$32,3,FALSE),O27+60,O27)</f>
        <v>13</v>
      </c>
      <c r="T27" s="153">
        <f>IF(P27&lt;VLOOKUP(F27,'Horario salida'!$C$3:$F$32,4,FALSE),S27-1,S27)</f>
        <v>13</v>
      </c>
      <c r="U27" s="153">
        <f>IF(P27&lt;VLOOKUP(F27,'Horario salida'!$C$3:$F$32,4,FALSE),P27+100,P27)</f>
        <v>1</v>
      </c>
      <c r="V27" s="153"/>
      <c r="W27" s="153"/>
      <c r="X27" s="153"/>
      <c r="Y27" s="154">
        <f>R27-VLOOKUP(F27,'Horario salida'!$C$3:$D$34,2,FALSE)</f>
        <v>28</v>
      </c>
      <c r="Z27" s="154">
        <f>T27-VLOOKUP(F27,'Horario salida'!$C$3:$E$32,3,FALSE)</f>
        <v>13</v>
      </c>
      <c r="AA27" s="154">
        <f>U27-VLOOKUP(F27,'Horario salida'!$C$3:$F$32,4,FALSE)</f>
        <v>1</v>
      </c>
      <c r="AC27" s="154" t="str">
        <f t="shared" si="21"/>
        <v>28</v>
      </c>
      <c r="AD27" s="154" t="str">
        <f t="shared" si="22"/>
        <v>13</v>
      </c>
      <c r="AE27" s="154" t="str">
        <f t="shared" si="23"/>
        <v>01</v>
      </c>
    </row>
    <row r="28" spans="2:31" ht="18" outlineLevel="1" x14ac:dyDescent="0.3">
      <c r="B28" s="146">
        <v>7</v>
      </c>
      <c r="C28" s="199">
        <v>113</v>
      </c>
      <c r="D28" s="148" t="str">
        <f>VLOOKUP(C28,'1 - Dorsales clubs'!B:C,2,FALSE)</f>
        <v>IBAI GARCIA DEL VAL</v>
      </c>
      <c r="E28" s="148" t="str">
        <f>VLOOKUP(D28,'1 - Dorsales clubs'!C:D,2,FALSE)</f>
        <v>CLUB PIRAGÜISMO ANTARES</v>
      </c>
      <c r="F28" s="149" t="s">
        <v>24</v>
      </c>
      <c r="G28" s="150">
        <f>VLOOKUP(C28,TºCrono!B:C,2,FALSE)</f>
        <v>282720</v>
      </c>
      <c r="H28" s="151"/>
      <c r="I28" s="149" t="str">
        <f t="shared" si="16"/>
        <v>28:27:20</v>
      </c>
      <c r="J28" s="152"/>
      <c r="K28" s="152">
        <f t="shared" si="17"/>
        <v>6</v>
      </c>
      <c r="L28" s="152"/>
      <c r="M28" s="152"/>
      <c r="N28" s="103">
        <f t="shared" si="18"/>
        <v>28</v>
      </c>
      <c r="O28" s="103">
        <f t="shared" si="19"/>
        <v>27</v>
      </c>
      <c r="P28" s="153">
        <f t="shared" si="20"/>
        <v>20</v>
      </c>
      <c r="Q28" s="153"/>
      <c r="R28" s="153">
        <f>IF(O28&lt;VLOOKUP(F28,'Horario salida'!$C$3:$E$32,3,FALSE),N28-1,N28)</f>
        <v>28</v>
      </c>
      <c r="S28" s="153">
        <f>IF(O28&lt;VLOOKUP(F28,'Horario salida'!$C$3:$E$32,3,FALSE),O28+60,O28)</f>
        <v>27</v>
      </c>
      <c r="T28" s="153">
        <f>IF(P28&lt;VLOOKUP(F28,'Horario salida'!$C$3:$F$32,4,FALSE),S28-1,S28)</f>
        <v>27</v>
      </c>
      <c r="U28" s="153">
        <f>IF(P28&lt;VLOOKUP(F28,'Horario salida'!$C$3:$F$32,4,FALSE),P28+100,P28)</f>
        <v>20</v>
      </c>
      <c r="V28" s="153"/>
      <c r="W28" s="153"/>
      <c r="X28" s="153"/>
      <c r="Y28" s="154">
        <f>R28-VLOOKUP(F28,'Horario salida'!$C$3:$D$34,2,FALSE)</f>
        <v>28</v>
      </c>
      <c r="Z28" s="154">
        <f>T28-VLOOKUP(F28,'Horario salida'!$C$3:$E$32,3,FALSE)</f>
        <v>27</v>
      </c>
      <c r="AA28" s="154">
        <f>U28-VLOOKUP(F28,'Horario salida'!$C$3:$F$32,4,FALSE)</f>
        <v>20</v>
      </c>
      <c r="AC28" s="154" t="str">
        <f t="shared" si="21"/>
        <v>28</v>
      </c>
      <c r="AD28" s="154" t="str">
        <f t="shared" si="22"/>
        <v>27</v>
      </c>
      <c r="AE28" s="154" t="str">
        <f t="shared" si="23"/>
        <v>20</v>
      </c>
    </row>
    <row r="29" spans="2:31" ht="17.399999999999999" outlineLevel="1" x14ac:dyDescent="0.3">
      <c r="B29" s="131"/>
      <c r="C29" s="155"/>
      <c r="D29" s="156"/>
      <c r="E29" s="156"/>
      <c r="F29" s="153"/>
      <c r="G29" s="157"/>
      <c r="I29" s="153"/>
      <c r="J29" s="152"/>
      <c r="K29" s="152"/>
      <c r="L29" s="152"/>
      <c r="M29" s="152"/>
      <c r="P29" s="153"/>
      <c r="Q29" s="153"/>
      <c r="R29" s="153"/>
      <c r="S29" s="153"/>
      <c r="T29" s="153"/>
      <c r="U29" s="153"/>
      <c r="V29" s="153"/>
      <c r="W29" s="153"/>
      <c r="X29" s="153"/>
      <c r="Y29" s="154"/>
      <c r="Z29" s="154"/>
      <c r="AA29" s="154"/>
      <c r="AC29" s="154"/>
      <c r="AD29" s="154"/>
      <c r="AE29" s="154"/>
    </row>
    <row r="30" spans="2:31" outlineLevel="1" x14ac:dyDescent="0.3">
      <c r="C30" s="133"/>
      <c r="D30" s="134" t="s">
        <v>10</v>
      </c>
      <c r="E30" s="134" t="s">
        <v>66</v>
      </c>
      <c r="F30" s="135" t="s">
        <v>9</v>
      </c>
      <c r="G30" s="136"/>
      <c r="H30" s="137"/>
      <c r="I30" s="138">
        <f>VLOOKUP(F32,DATOS!$C$5:$D$40,2,FALSE)</f>
        <v>4</v>
      </c>
      <c r="J30" s="103">
        <f>COUNTIF(F32:$F$802,F32)</f>
        <v>4</v>
      </c>
      <c r="N30" s="123"/>
      <c r="O30" s="123"/>
      <c r="P30" s="123"/>
      <c r="Q30" s="128"/>
      <c r="R30" s="128"/>
      <c r="S30" s="128"/>
      <c r="T30" s="128"/>
      <c r="U30" s="128"/>
      <c r="V30" s="128"/>
      <c r="W30" s="128"/>
      <c r="X30" s="128"/>
      <c r="Y30" s="129"/>
      <c r="Z30" s="129"/>
      <c r="AA30" s="129"/>
      <c r="AB30" s="128"/>
      <c r="AC30" s="129"/>
      <c r="AD30" s="129"/>
      <c r="AE30" s="129"/>
    </row>
    <row r="31" spans="2:31" outlineLevel="1" x14ac:dyDescent="0.3">
      <c r="B31" s="134" t="s">
        <v>20</v>
      </c>
      <c r="C31" s="139" t="s">
        <v>3</v>
      </c>
      <c r="D31" s="134" t="s">
        <v>0</v>
      </c>
      <c r="E31" s="134" t="s">
        <v>1</v>
      </c>
      <c r="F31" s="134" t="s">
        <v>22</v>
      </c>
      <c r="G31" s="140" t="s">
        <v>7</v>
      </c>
      <c r="H31" s="141"/>
      <c r="I31" s="142" t="s">
        <v>8</v>
      </c>
      <c r="N31" s="143"/>
      <c r="O31" s="143"/>
      <c r="P31" s="144"/>
      <c r="Q31" s="143"/>
      <c r="R31" s="144"/>
      <c r="S31" s="144"/>
      <c r="T31" s="144"/>
      <c r="U31" s="144"/>
      <c r="V31" s="144"/>
      <c r="W31" s="144"/>
      <c r="X31" s="143"/>
      <c r="Y31" s="145"/>
      <c r="Z31" s="145"/>
      <c r="AA31" s="145"/>
      <c r="AC31" s="145"/>
      <c r="AD31" s="145"/>
      <c r="AE31" s="145"/>
    </row>
    <row r="32" spans="2:31" ht="17.399999999999999" outlineLevel="1" x14ac:dyDescent="0.3">
      <c r="B32" s="146">
        <v>33</v>
      </c>
      <c r="C32" s="196">
        <v>107</v>
      </c>
      <c r="D32" s="148" t="str">
        <f>VLOOKUP(C32,'1 - Dorsales clubs'!B:C,2,FALSE)</f>
        <v>HÉCTOR VELASCO ÁLVAREZ</v>
      </c>
      <c r="E32" s="148" t="str">
        <f>VLOOKUP(D32,'1 - Dorsales clubs'!C:D,2,FALSE)</f>
        <v>CLUB PIRAGÜISMO ANTARES</v>
      </c>
      <c r="F32" s="149" t="s">
        <v>25</v>
      </c>
      <c r="G32" s="150">
        <f>VLOOKUP(C32,TºCrono!B:C,2,FALSE)</f>
        <v>240906</v>
      </c>
      <c r="H32" s="151"/>
      <c r="I32" s="149" t="str">
        <f t="shared" ref="I32:I34" si="32">IF(G32="D","DESCALIF.",IF(G32="A","ABANDONO",IF(G32="N","NO PRES.",CONCATENATE(AC32,":",AD32,":",AE32))))</f>
        <v>24:09:06</v>
      </c>
      <c r="J32" s="152"/>
      <c r="K32" s="152">
        <f t="shared" ref="K32:K34" si="33">LEN(G32)</f>
        <v>6</v>
      </c>
      <c r="L32" s="152"/>
      <c r="M32" s="152"/>
      <c r="N32" s="103">
        <f t="shared" ref="N32:N34" si="34">VALUE(MID(G32,1,K32-4))</f>
        <v>24</v>
      </c>
      <c r="O32" s="103">
        <f t="shared" ref="O32:O34" si="35">VALUE(MID(G32,K32-4+1,2))</f>
        <v>9</v>
      </c>
      <c r="P32" s="153">
        <f t="shared" ref="P32:P34" si="36">VALUE(RIGHT(G32,2))</f>
        <v>6</v>
      </c>
      <c r="Q32" s="153"/>
      <c r="R32" s="153">
        <f>IF(O32&lt;VLOOKUP(F32,'Horario salida'!$C$3:$E$32,3,FALSE),N32-1,N32)</f>
        <v>24</v>
      </c>
      <c r="S32" s="153">
        <f>IF(O32&lt;VLOOKUP(F32,'Horario salida'!$C$3:$E$32,3,FALSE),O32+60,O32)</f>
        <v>9</v>
      </c>
      <c r="T32" s="153">
        <f>IF(P32&lt;VLOOKUP(F32,'Horario salida'!$C$3:$F$32,4,FALSE),S32-1,S32)</f>
        <v>9</v>
      </c>
      <c r="U32" s="153">
        <f>IF(P32&lt;VLOOKUP(F32,'Horario salida'!$C$3:$F$32,4,FALSE),P32+100,P32)</f>
        <v>6</v>
      </c>
      <c r="V32" s="153"/>
      <c r="W32" s="153"/>
      <c r="X32" s="153"/>
      <c r="Y32" s="154">
        <f>R32-VLOOKUP(F32,'Horario salida'!$C$3:$D$34,2,FALSE)</f>
        <v>24</v>
      </c>
      <c r="Z32" s="154">
        <f>T32-VLOOKUP(F32,'Horario salida'!$C$3:$E$32,3,FALSE)</f>
        <v>9</v>
      </c>
      <c r="AA32" s="154">
        <f>U32-VLOOKUP(F32,'Horario salida'!$C$3:$F$32,4,FALSE)</f>
        <v>6</v>
      </c>
      <c r="AC32" s="154" t="str">
        <f t="shared" ref="AC32:AE34" si="37">TEXT(Y32,"00")</f>
        <v>24</v>
      </c>
      <c r="AD32" s="154" t="str">
        <f t="shared" si="37"/>
        <v>09</v>
      </c>
      <c r="AE32" s="154" t="str">
        <f t="shared" si="37"/>
        <v>06</v>
      </c>
    </row>
    <row r="33" spans="2:31" ht="17.399999999999999" outlineLevel="1" x14ac:dyDescent="0.3">
      <c r="B33" s="146">
        <v>29</v>
      </c>
      <c r="C33" s="196">
        <v>192</v>
      </c>
      <c r="D33" s="148" t="str">
        <f>VLOOKUP(C33,'1 - Dorsales clubs'!B:C,2,FALSE)</f>
        <v>JORGE PEÑA CARNICER</v>
      </c>
      <c r="E33" s="148" t="str">
        <f>VLOOKUP(D33,'1 - Dorsales clubs'!C:D,2,FALSE)</f>
        <v>CENTRO NATACIÓN HELIOS</v>
      </c>
      <c r="F33" s="149" t="s">
        <v>25</v>
      </c>
      <c r="G33" s="150">
        <f>VLOOKUP(C33,TºCrono!B:C,2,FALSE)</f>
        <v>241346</v>
      </c>
      <c r="H33" s="151"/>
      <c r="I33" s="149" t="str">
        <f t="shared" si="32"/>
        <v>24:13:46</v>
      </c>
      <c r="J33" s="152"/>
      <c r="K33" s="152">
        <f t="shared" si="33"/>
        <v>6</v>
      </c>
      <c r="L33" s="152"/>
      <c r="M33" s="152"/>
      <c r="N33" s="103">
        <f t="shared" si="34"/>
        <v>24</v>
      </c>
      <c r="O33" s="103">
        <f t="shared" si="35"/>
        <v>13</v>
      </c>
      <c r="P33" s="153">
        <f t="shared" si="36"/>
        <v>46</v>
      </c>
      <c r="Q33" s="153"/>
      <c r="R33" s="153">
        <f>IF(O33&lt;VLOOKUP(F33,'Horario salida'!$C$3:$E$32,3,FALSE),N33-1,N33)</f>
        <v>24</v>
      </c>
      <c r="S33" s="153">
        <f>IF(O33&lt;VLOOKUP(F33,'Horario salida'!$C$3:$E$32,3,FALSE),O33+60,O33)</f>
        <v>13</v>
      </c>
      <c r="T33" s="153">
        <f>IF(P33&lt;VLOOKUP(F33,'Horario salida'!$C$3:$F$32,4,FALSE),S33-1,S33)</f>
        <v>13</v>
      </c>
      <c r="U33" s="153">
        <f>IF(P33&lt;VLOOKUP(F33,'Horario salida'!$C$3:$F$32,4,FALSE),P33+100,P33)</f>
        <v>46</v>
      </c>
      <c r="V33" s="153"/>
      <c r="W33" s="153"/>
      <c r="X33" s="153"/>
      <c r="Y33" s="154">
        <f>R33-VLOOKUP(F33,'Horario salida'!$C$3:$D$34,2,FALSE)</f>
        <v>24</v>
      </c>
      <c r="Z33" s="154">
        <f>T33-VLOOKUP(F33,'Horario salida'!$C$3:$E$32,3,FALSE)</f>
        <v>13</v>
      </c>
      <c r="AA33" s="154">
        <f>U33-VLOOKUP(F33,'Horario salida'!$C$3:$F$32,4,FALSE)</f>
        <v>46</v>
      </c>
      <c r="AC33" s="154" t="str">
        <f t="shared" si="37"/>
        <v>24</v>
      </c>
      <c r="AD33" s="154" t="str">
        <f t="shared" si="37"/>
        <v>13</v>
      </c>
      <c r="AE33" s="154" t="str">
        <f t="shared" si="37"/>
        <v>46</v>
      </c>
    </row>
    <row r="34" spans="2:31" ht="17.399999999999999" outlineLevel="1" x14ac:dyDescent="0.3">
      <c r="B34" s="146">
        <v>26</v>
      </c>
      <c r="C34" s="196">
        <v>194</v>
      </c>
      <c r="D34" s="148" t="str">
        <f>VLOOKUP(C34,'1 - Dorsales clubs'!B:C,2,FALSE)</f>
        <v>MATEO PULIDO BERDUN</v>
      </c>
      <c r="E34" s="148" t="str">
        <f>VLOOKUP(D34,'1 - Dorsales clubs'!C:D,2,FALSE)</f>
        <v>CENTRO NATACIÓN HELIOS</v>
      </c>
      <c r="F34" s="149" t="s">
        <v>25</v>
      </c>
      <c r="G34" s="150">
        <f>VLOOKUP(C34,TºCrono!B:C,2,FALSE)</f>
        <v>243880</v>
      </c>
      <c r="H34" s="151"/>
      <c r="I34" s="149" t="str">
        <f t="shared" si="32"/>
        <v>24:38:80</v>
      </c>
      <c r="J34" s="152"/>
      <c r="K34" s="152">
        <f t="shared" si="33"/>
        <v>6</v>
      </c>
      <c r="L34" s="152"/>
      <c r="M34" s="152"/>
      <c r="N34" s="103">
        <f t="shared" si="34"/>
        <v>24</v>
      </c>
      <c r="O34" s="103">
        <f t="shared" si="35"/>
        <v>38</v>
      </c>
      <c r="P34" s="153">
        <f t="shared" si="36"/>
        <v>80</v>
      </c>
      <c r="Q34" s="153"/>
      <c r="R34" s="153">
        <f>IF(O34&lt;VLOOKUP(F34,'Horario salida'!$C$3:$E$32,3,FALSE),N34-1,N34)</f>
        <v>24</v>
      </c>
      <c r="S34" s="153">
        <f>IF(O34&lt;VLOOKUP(F34,'Horario salida'!$C$3:$E$32,3,FALSE),O34+60,O34)</f>
        <v>38</v>
      </c>
      <c r="T34" s="153">
        <f>IF(P34&lt;VLOOKUP(F34,'Horario salida'!$C$3:$F$32,4,FALSE),S34-1,S34)</f>
        <v>38</v>
      </c>
      <c r="U34" s="153">
        <f>IF(P34&lt;VLOOKUP(F34,'Horario salida'!$C$3:$F$32,4,FALSE),P34+100,P34)</f>
        <v>80</v>
      </c>
      <c r="V34" s="153"/>
      <c r="W34" s="153"/>
      <c r="X34" s="153"/>
      <c r="Y34" s="154">
        <f>R34-VLOOKUP(F34,'Horario salida'!$C$3:$D$34,2,FALSE)</f>
        <v>24</v>
      </c>
      <c r="Z34" s="154">
        <f>T34-VLOOKUP(F34,'Horario salida'!$C$3:$E$32,3,FALSE)</f>
        <v>38</v>
      </c>
      <c r="AA34" s="154">
        <f>U34-VLOOKUP(F34,'Horario salida'!$C$3:$F$32,4,FALSE)</f>
        <v>80</v>
      </c>
      <c r="AC34" s="154" t="str">
        <f t="shared" si="37"/>
        <v>24</v>
      </c>
      <c r="AD34" s="154" t="str">
        <f t="shared" si="37"/>
        <v>38</v>
      </c>
      <c r="AE34" s="154" t="str">
        <f t="shared" si="37"/>
        <v>80</v>
      </c>
    </row>
    <row r="35" spans="2:31" ht="18" outlineLevel="1" x14ac:dyDescent="0.3">
      <c r="B35" s="146">
        <v>24</v>
      </c>
      <c r="C35" s="199">
        <v>239</v>
      </c>
      <c r="D35" s="148" t="str">
        <f>VLOOKUP(C35,'1 - Dorsales clubs'!B:C,2,FALSE)</f>
        <v>MARKEL COTERA</v>
      </c>
      <c r="E35" s="148" t="str">
        <f>VLOOKUP(D35,'1 - Dorsales clubs'!C:D,2,FALSE)</f>
        <v>CD MONKAYAK HIBERUS</v>
      </c>
      <c r="F35" s="149" t="s">
        <v>25</v>
      </c>
      <c r="G35" s="150">
        <f>VLOOKUP(C35,TºCrono!B:C,2,FALSE)</f>
        <v>262804</v>
      </c>
      <c r="H35" s="151"/>
      <c r="I35" s="149" t="str">
        <f t="shared" ref="I35" si="38">IF(G35="D","DESCALIF.",IF(G35="A","ABANDONO",IF(G35="N","NO PRES.",CONCATENATE(AC35,":",AD35,":",AE35))))</f>
        <v>26:28:04</v>
      </c>
      <c r="J35" s="152"/>
      <c r="K35" s="152">
        <f t="shared" ref="K35" si="39">LEN(G35)</f>
        <v>6</v>
      </c>
      <c r="L35" s="152"/>
      <c r="M35" s="152"/>
      <c r="N35" s="103">
        <f t="shared" ref="N35" si="40">VALUE(MID(G35,1,K35-4))</f>
        <v>26</v>
      </c>
      <c r="O35" s="103">
        <f t="shared" ref="O35" si="41">VALUE(MID(G35,K35-4+1,2))</f>
        <v>28</v>
      </c>
      <c r="P35" s="153">
        <f t="shared" ref="P35" si="42">VALUE(RIGHT(G35,2))</f>
        <v>4</v>
      </c>
      <c r="Q35" s="153"/>
      <c r="R35" s="153">
        <f>IF(O35&lt;VLOOKUP(F35,'Horario salida'!$C$3:$E$32,3,FALSE),N35-1,N35)</f>
        <v>26</v>
      </c>
      <c r="S35" s="153">
        <f>IF(O35&lt;VLOOKUP(F35,'Horario salida'!$C$3:$E$32,3,FALSE),O35+60,O35)</f>
        <v>28</v>
      </c>
      <c r="T35" s="153">
        <f>IF(P35&lt;VLOOKUP(F35,'Horario salida'!$C$3:$F$32,4,FALSE),S35-1,S35)</f>
        <v>28</v>
      </c>
      <c r="U35" s="153">
        <f>IF(P35&lt;VLOOKUP(F35,'Horario salida'!$C$3:$F$32,4,FALSE),P35+100,P35)</f>
        <v>4</v>
      </c>
      <c r="V35" s="153"/>
      <c r="W35" s="153"/>
      <c r="X35" s="153"/>
      <c r="Y35" s="154">
        <f>R35-VLOOKUP(F35,'Horario salida'!$C$3:$D$34,2,FALSE)</f>
        <v>26</v>
      </c>
      <c r="Z35" s="154">
        <f>T35-VLOOKUP(F35,'Horario salida'!$C$3:$E$32,3,FALSE)</f>
        <v>28</v>
      </c>
      <c r="AA35" s="154">
        <f>U35-VLOOKUP(F35,'Horario salida'!$C$3:$F$32,4,FALSE)</f>
        <v>4</v>
      </c>
      <c r="AC35" s="154" t="str">
        <f t="shared" ref="AC35" si="43">TEXT(Y35,"00")</f>
        <v>26</v>
      </c>
      <c r="AD35" s="154" t="str">
        <f t="shared" ref="AD35" si="44">TEXT(Z35,"00")</f>
        <v>28</v>
      </c>
      <c r="AE35" s="154" t="str">
        <f t="shared" ref="AE35" si="45">TEXT(AA35,"00")</f>
        <v>04</v>
      </c>
    </row>
    <row r="36" spans="2:31" ht="17.399999999999999" outlineLevel="1" x14ac:dyDescent="0.3">
      <c r="B36" s="131"/>
      <c r="C36" s="155"/>
      <c r="D36" s="156"/>
      <c r="E36" s="156"/>
      <c r="F36" s="153"/>
      <c r="G36" s="157"/>
      <c r="I36" s="153"/>
      <c r="J36" s="152"/>
      <c r="K36" s="152"/>
      <c r="L36" s="152"/>
      <c r="M36" s="152"/>
      <c r="P36" s="153"/>
      <c r="Q36" s="153"/>
      <c r="R36" s="153"/>
      <c r="S36" s="153"/>
      <c r="T36" s="153"/>
      <c r="U36" s="153"/>
      <c r="V36" s="153"/>
      <c r="W36" s="153"/>
      <c r="X36" s="153"/>
      <c r="Y36" s="154"/>
      <c r="Z36" s="154"/>
      <c r="AA36" s="154"/>
      <c r="AC36" s="154"/>
      <c r="AD36" s="154"/>
      <c r="AE36" s="154"/>
    </row>
    <row r="37" spans="2:31" outlineLevel="1" x14ac:dyDescent="0.3">
      <c r="C37" s="133"/>
      <c r="D37" s="134" t="s">
        <v>34</v>
      </c>
      <c r="E37" s="134" t="s">
        <v>72</v>
      </c>
      <c r="F37" s="135" t="s">
        <v>9</v>
      </c>
      <c r="G37" s="136"/>
      <c r="H37" s="137"/>
      <c r="I37" s="138">
        <f>VLOOKUP(F39,DATOS!$C$5:$D$40,2,FALSE)</f>
        <v>10</v>
      </c>
      <c r="J37" s="103">
        <f>COUNTIF(F39:$F$802,F39)</f>
        <v>10</v>
      </c>
      <c r="N37" s="123"/>
      <c r="O37" s="123"/>
      <c r="P37" s="123"/>
      <c r="Q37" s="128"/>
      <c r="R37" s="128"/>
      <c r="S37" s="128"/>
      <c r="T37" s="128"/>
      <c r="U37" s="128"/>
      <c r="V37" s="128"/>
      <c r="W37" s="128"/>
      <c r="X37" s="128"/>
      <c r="Y37" s="129"/>
      <c r="Z37" s="129"/>
      <c r="AA37" s="129"/>
      <c r="AB37" s="128"/>
      <c r="AC37" s="129"/>
      <c r="AD37" s="129"/>
      <c r="AE37" s="129"/>
    </row>
    <row r="38" spans="2:31" outlineLevel="1" x14ac:dyDescent="0.3">
      <c r="B38" s="134" t="s">
        <v>20</v>
      </c>
      <c r="C38" s="139" t="s">
        <v>3</v>
      </c>
      <c r="D38" s="134" t="s">
        <v>0</v>
      </c>
      <c r="E38" s="134" t="s">
        <v>1</v>
      </c>
      <c r="F38" s="134" t="s">
        <v>22</v>
      </c>
      <c r="G38" s="140" t="s">
        <v>7</v>
      </c>
      <c r="H38" s="141"/>
      <c r="I38" s="142" t="s">
        <v>8</v>
      </c>
      <c r="N38" s="143"/>
      <c r="O38" s="143"/>
      <c r="P38" s="144"/>
      <c r="Q38" s="143"/>
      <c r="R38" s="144"/>
      <c r="S38" s="144"/>
      <c r="T38" s="144"/>
      <c r="U38" s="144"/>
      <c r="V38" s="144"/>
      <c r="W38" s="144"/>
      <c r="X38" s="143"/>
      <c r="Y38" s="145"/>
      <c r="Z38" s="145"/>
      <c r="AA38" s="145"/>
      <c r="AC38" s="145"/>
      <c r="AD38" s="145"/>
      <c r="AE38" s="145"/>
    </row>
    <row r="39" spans="2:31" ht="17.399999999999999" outlineLevel="1" x14ac:dyDescent="0.3">
      <c r="B39" s="146">
        <v>33</v>
      </c>
      <c r="C39" s="196">
        <v>269</v>
      </c>
      <c r="D39" s="148" t="str">
        <f>VLOOKUP(C39,'1 - Dorsales clubs'!B:C,2,FALSE)</f>
        <v>David Machado Herrezuelo</v>
      </c>
      <c r="E39" s="148" t="str">
        <f>VLOOKUP(D39,'1 - Dorsales clubs'!C:D,2,FALSE)</f>
        <v>Los Cuervos de Pravia</v>
      </c>
      <c r="F39" s="149" t="s">
        <v>292</v>
      </c>
      <c r="G39" s="150">
        <f>VLOOKUP(C39,TºCrono!B:C,2,FALSE)</f>
        <v>233034</v>
      </c>
      <c r="H39" s="151"/>
      <c r="I39" s="149" t="str">
        <f t="shared" ref="I39:I44" si="46">IF(G39="D","DESCALIF.",IF(G39="A","ABANDONO",IF(G39="N","NO PRES.",CONCATENATE(AC39,":",AD39,":",AE39))))</f>
        <v>22:45:34</v>
      </c>
      <c r="J39" s="152"/>
      <c r="K39" s="152">
        <f t="shared" ref="K39:K44" si="47">LEN(G39)</f>
        <v>6</v>
      </c>
      <c r="L39" s="152"/>
      <c r="M39" s="152"/>
      <c r="N39" s="103">
        <f t="shared" ref="N39:N44" si="48">VALUE(MID(G39,1,K39-4))</f>
        <v>23</v>
      </c>
      <c r="O39" s="103">
        <f t="shared" ref="O39:O44" si="49">VALUE(MID(G39,K39-4+1,2))</f>
        <v>30</v>
      </c>
      <c r="P39" s="153">
        <f t="shared" ref="P39:P44" si="50">VALUE(RIGHT(G39,2))</f>
        <v>34</v>
      </c>
      <c r="Q39" s="153"/>
      <c r="R39" s="153">
        <f>IF(O39&lt;VLOOKUP(F39,'Horario salida'!$C$3:$E$32,3,FALSE),N39-1,N39)</f>
        <v>22</v>
      </c>
      <c r="S39" s="153">
        <f>IF(O39&lt;VLOOKUP(F39,'Horario salida'!$C$3:$E$32,3,FALSE),O39+60,O39)</f>
        <v>90</v>
      </c>
      <c r="T39" s="153">
        <f>IF(P39&lt;VLOOKUP(F39,'Horario salida'!$C$3:$F$32,4,FALSE),S39-1,S39)</f>
        <v>90</v>
      </c>
      <c r="U39" s="153">
        <f>IF(P39&lt;VLOOKUP(F39,'Horario salida'!$C$3:$F$32,4,FALSE),P39+100,P39)</f>
        <v>34</v>
      </c>
      <c r="V39" s="153"/>
      <c r="W39" s="153"/>
      <c r="X39" s="153"/>
      <c r="Y39" s="154">
        <f>R39-VLOOKUP(F39,'Horario salida'!$C$3:$D$34,2,FALSE)</f>
        <v>22</v>
      </c>
      <c r="Z39" s="154">
        <f>T39-VLOOKUP(F39,'Horario salida'!$C$3:$E$32,3,FALSE)</f>
        <v>45</v>
      </c>
      <c r="AA39" s="154">
        <f>U39-VLOOKUP(F39,'Horario salida'!$C$3:$F$32,4,FALSE)</f>
        <v>34</v>
      </c>
      <c r="AC39" s="154" t="str">
        <f t="shared" ref="AC39:AE42" si="51">TEXT(Y39,"00")</f>
        <v>22</v>
      </c>
      <c r="AD39" s="154" t="str">
        <f t="shared" si="51"/>
        <v>45</v>
      </c>
      <c r="AE39" s="154" t="str">
        <f t="shared" si="51"/>
        <v>34</v>
      </c>
    </row>
    <row r="40" spans="2:31" ht="17.399999999999999" outlineLevel="1" x14ac:dyDescent="0.3">
      <c r="B40" s="146">
        <v>29</v>
      </c>
      <c r="C40" s="196">
        <v>45</v>
      </c>
      <c r="D40" s="148" t="str">
        <f>VLOOKUP(C40,'1 - Dorsales clubs'!B:C,2,FALSE)</f>
        <v>Víctor Bobillo</v>
      </c>
      <c r="E40" s="148" t="str">
        <f>VLOOKUP(D40,'1 - Dorsales clubs'!C:D,2,FALSE)</f>
        <v>Alberche Kayak Club</v>
      </c>
      <c r="F40" s="149" t="s">
        <v>292</v>
      </c>
      <c r="G40" s="150">
        <f>VLOOKUP(C40,TºCrono!B:C,2,FALSE)</f>
        <v>241013</v>
      </c>
      <c r="H40" s="151"/>
      <c r="I40" s="149" t="str">
        <f t="shared" si="46"/>
        <v>23:25:13</v>
      </c>
      <c r="J40" s="152"/>
      <c r="K40" s="152">
        <f t="shared" si="47"/>
        <v>6</v>
      </c>
      <c r="L40" s="152"/>
      <c r="M40" s="152"/>
      <c r="N40" s="103">
        <f t="shared" si="48"/>
        <v>24</v>
      </c>
      <c r="O40" s="103">
        <f t="shared" si="49"/>
        <v>10</v>
      </c>
      <c r="P40" s="153">
        <f t="shared" si="50"/>
        <v>13</v>
      </c>
      <c r="Q40" s="153"/>
      <c r="R40" s="153">
        <f>IF(O40&lt;VLOOKUP(F40,'Horario salida'!$C$3:$E$32,3,FALSE),N40-1,N40)</f>
        <v>23</v>
      </c>
      <c r="S40" s="153">
        <f>IF(O40&lt;VLOOKUP(F40,'Horario salida'!$C$3:$E$32,3,FALSE),O40+60,O40)</f>
        <v>70</v>
      </c>
      <c r="T40" s="153">
        <f>IF(P40&lt;VLOOKUP(F40,'Horario salida'!$C$3:$F$32,4,FALSE),S40-1,S40)</f>
        <v>70</v>
      </c>
      <c r="U40" s="153">
        <f>IF(P40&lt;VLOOKUP(F40,'Horario salida'!$C$3:$F$32,4,FALSE),P40+100,P40)</f>
        <v>13</v>
      </c>
      <c r="V40" s="153"/>
      <c r="W40" s="153"/>
      <c r="X40" s="153"/>
      <c r="Y40" s="154">
        <f>R40-VLOOKUP(F40,'Horario salida'!$C$3:$D$34,2,FALSE)</f>
        <v>23</v>
      </c>
      <c r="Z40" s="154">
        <f>T40-VLOOKUP(F40,'Horario salida'!$C$3:$E$32,3,FALSE)</f>
        <v>25</v>
      </c>
      <c r="AA40" s="154">
        <f>U40-VLOOKUP(F40,'Horario salida'!$C$3:$F$32,4,FALSE)</f>
        <v>13</v>
      </c>
      <c r="AC40" s="154" t="str">
        <f t="shared" si="51"/>
        <v>23</v>
      </c>
      <c r="AD40" s="154" t="str">
        <f t="shared" si="51"/>
        <v>25</v>
      </c>
      <c r="AE40" s="154" t="str">
        <f t="shared" si="51"/>
        <v>13</v>
      </c>
    </row>
    <row r="41" spans="2:31" ht="18" outlineLevel="1" x14ac:dyDescent="0.3">
      <c r="B41" s="146">
        <v>26</v>
      </c>
      <c r="C41" s="199">
        <v>16</v>
      </c>
      <c r="D41" s="148" t="str">
        <f>VLOOKUP(C41,'1 - Dorsales clubs'!B:C,2,FALSE)</f>
        <v>Javier Rodero la Fuente</v>
      </c>
      <c r="E41" s="148" t="str">
        <f>VLOOKUP(D41,'1 - Dorsales clubs'!C:D,2,FALSE)</f>
        <v>Club Deportivo enhol Ebrokayak</v>
      </c>
      <c r="F41" s="149" t="s">
        <v>292</v>
      </c>
      <c r="G41" s="150">
        <f>VLOOKUP(C41,TºCrono!B:C,2,FALSE)</f>
        <v>254079</v>
      </c>
      <c r="H41" s="151"/>
      <c r="I41" s="149" t="str">
        <f t="shared" si="46"/>
        <v>24:55:79</v>
      </c>
      <c r="J41" s="152"/>
      <c r="K41" s="152">
        <f t="shared" si="47"/>
        <v>6</v>
      </c>
      <c r="L41" s="152"/>
      <c r="M41" s="152"/>
      <c r="N41" s="103">
        <f t="shared" si="48"/>
        <v>25</v>
      </c>
      <c r="O41" s="103">
        <f t="shared" si="49"/>
        <v>40</v>
      </c>
      <c r="P41" s="153">
        <f t="shared" si="50"/>
        <v>79</v>
      </c>
      <c r="Q41" s="153"/>
      <c r="R41" s="153">
        <f>IF(O41&lt;VLOOKUP(F41,'Horario salida'!$C$3:$E$32,3,FALSE),N41-1,N41)</f>
        <v>24</v>
      </c>
      <c r="S41" s="153">
        <f>IF(O41&lt;VLOOKUP(F41,'Horario salida'!$C$3:$E$32,3,FALSE),O41+60,O41)</f>
        <v>100</v>
      </c>
      <c r="T41" s="153">
        <f>IF(P41&lt;VLOOKUP(F41,'Horario salida'!$C$3:$F$32,4,FALSE),S41-1,S41)</f>
        <v>100</v>
      </c>
      <c r="U41" s="153">
        <f>IF(P41&lt;VLOOKUP(F41,'Horario salida'!$C$3:$F$32,4,FALSE),P41+100,P41)</f>
        <v>79</v>
      </c>
      <c r="V41" s="153"/>
      <c r="W41" s="153"/>
      <c r="X41" s="153"/>
      <c r="Y41" s="154">
        <f>R41-VLOOKUP(F41,'Horario salida'!$C$3:$D$34,2,FALSE)</f>
        <v>24</v>
      </c>
      <c r="Z41" s="154">
        <f>T41-VLOOKUP(F41,'Horario salida'!$C$3:$E$32,3,FALSE)</f>
        <v>55</v>
      </c>
      <c r="AA41" s="154">
        <f>U41-VLOOKUP(F41,'Horario salida'!$C$3:$F$32,4,FALSE)</f>
        <v>79</v>
      </c>
      <c r="AC41" s="154" t="str">
        <f t="shared" si="51"/>
        <v>24</v>
      </c>
      <c r="AD41" s="154" t="str">
        <f t="shared" si="51"/>
        <v>55</v>
      </c>
      <c r="AE41" s="154" t="str">
        <f t="shared" si="51"/>
        <v>79</v>
      </c>
    </row>
    <row r="42" spans="2:31" ht="18" outlineLevel="1" x14ac:dyDescent="0.35">
      <c r="B42" s="146">
        <v>24</v>
      </c>
      <c r="C42" s="38">
        <v>242</v>
      </c>
      <c r="D42" s="148" t="str">
        <f>VLOOKUP(C42,'1 - Dorsales clubs'!B:C,2,FALSE)</f>
        <v>CARLOS ORIGÜEN</v>
      </c>
      <c r="E42" s="148" t="str">
        <f>VLOOKUP(D42,'1 - Dorsales clubs'!C:D,2,FALSE)</f>
        <v>CD MONKAYAK HIBERUS</v>
      </c>
      <c r="F42" s="149" t="s">
        <v>292</v>
      </c>
      <c r="G42" s="150">
        <f>VLOOKUP(C42,TºCrono!B:C,2,FALSE)</f>
        <v>264593</v>
      </c>
      <c r="H42" s="151"/>
      <c r="I42" s="149" t="str">
        <f t="shared" si="46"/>
        <v>26:00:93</v>
      </c>
      <c r="K42" s="152">
        <f t="shared" si="47"/>
        <v>6</v>
      </c>
      <c r="N42" s="103">
        <f t="shared" si="48"/>
        <v>26</v>
      </c>
      <c r="O42" s="103">
        <f t="shared" si="49"/>
        <v>45</v>
      </c>
      <c r="P42" s="153">
        <f t="shared" si="50"/>
        <v>93</v>
      </c>
      <c r="Q42" s="153"/>
      <c r="R42" s="153">
        <f>IF(O42&lt;VLOOKUP(F42,'Horario salida'!$C$3:$E$32,3,FALSE),N42-1,N42)</f>
        <v>26</v>
      </c>
      <c r="S42" s="153">
        <f>IF(O42&lt;VLOOKUP(F42,'Horario salida'!$C$3:$E$32,3,FALSE),O42+60,O42)</f>
        <v>45</v>
      </c>
      <c r="T42" s="153">
        <f>IF(P42&lt;VLOOKUP(F42,'Horario salida'!$C$3:$F$32,4,FALSE),S42-1,S42)</f>
        <v>45</v>
      </c>
      <c r="U42" s="153">
        <f>IF(P42&lt;VLOOKUP(F42,'Horario salida'!$C$3:$F$32,4,FALSE),P42+100,P42)</f>
        <v>93</v>
      </c>
      <c r="V42" s="153"/>
      <c r="W42" s="153"/>
      <c r="X42" s="153"/>
      <c r="Y42" s="154">
        <f>R42-VLOOKUP(F42,'Horario salida'!$C$3:$D$34,2,FALSE)</f>
        <v>26</v>
      </c>
      <c r="Z42" s="154">
        <f>T42-VLOOKUP(F42,'Horario salida'!$C$3:$E$32,3,FALSE)</f>
        <v>0</v>
      </c>
      <c r="AA42" s="154">
        <f>U42-VLOOKUP(F42,'Horario salida'!$C$3:$F$32,4,FALSE)</f>
        <v>93</v>
      </c>
      <c r="AC42" s="154" t="str">
        <f t="shared" si="51"/>
        <v>26</v>
      </c>
      <c r="AD42" s="154" t="str">
        <f t="shared" si="51"/>
        <v>00</v>
      </c>
      <c r="AE42" s="154" t="str">
        <f t="shared" si="51"/>
        <v>93</v>
      </c>
    </row>
    <row r="43" spans="2:31" ht="18" outlineLevel="1" x14ac:dyDescent="0.3">
      <c r="B43" s="146">
        <v>23</v>
      </c>
      <c r="C43" s="199">
        <v>102</v>
      </c>
      <c r="D43" s="148" t="str">
        <f>VLOOKUP(C43,'1 - Dorsales clubs'!B:C,2,FALSE)</f>
        <v>VICTOR SEGURA IZQUIERDO</v>
      </c>
      <c r="E43" s="148" t="str">
        <f>VLOOKUP(D43,'1 - Dorsales clubs'!C:D,2,FALSE)</f>
        <v>CLUB PIRAGÜISMO ANTARES</v>
      </c>
      <c r="F43" s="149" t="s">
        <v>292</v>
      </c>
      <c r="G43" s="150">
        <f>VLOOKUP(C43,TºCrono!B:C,2,FALSE)</f>
        <v>271243</v>
      </c>
      <c r="H43" s="151"/>
      <c r="I43" s="149" t="str">
        <f t="shared" si="46"/>
        <v>26:27:43</v>
      </c>
      <c r="K43" s="152">
        <f t="shared" si="47"/>
        <v>6</v>
      </c>
      <c r="N43" s="103">
        <f t="shared" si="48"/>
        <v>27</v>
      </c>
      <c r="O43" s="103">
        <f t="shared" si="49"/>
        <v>12</v>
      </c>
      <c r="P43" s="153">
        <f t="shared" si="50"/>
        <v>43</v>
      </c>
      <c r="Q43" s="153"/>
      <c r="R43" s="153">
        <f>IF(O43&lt;VLOOKUP(F43,'Horario salida'!$C$3:$E$32,3,FALSE),N43-1,N43)</f>
        <v>26</v>
      </c>
      <c r="S43" s="153">
        <f>IF(O43&lt;VLOOKUP(F43,'Horario salida'!$C$3:$E$32,3,FALSE),O43+60,O43)</f>
        <v>72</v>
      </c>
      <c r="T43" s="153">
        <f>IF(P43&lt;VLOOKUP(F43,'Horario salida'!$C$3:$F$32,4,FALSE),S43-1,S43)</f>
        <v>72</v>
      </c>
      <c r="U43" s="153">
        <f>IF(P43&lt;VLOOKUP(F43,'Horario salida'!$C$3:$F$32,4,FALSE),P43+100,P43)</f>
        <v>43</v>
      </c>
      <c r="V43" s="153"/>
      <c r="W43" s="153"/>
      <c r="X43" s="153"/>
      <c r="Y43" s="154">
        <f>R43-VLOOKUP(F43,'Horario salida'!$C$3:$D$34,2,FALSE)</f>
        <v>26</v>
      </c>
      <c r="Z43" s="154">
        <f>T43-VLOOKUP(F43,'Horario salida'!$C$3:$E$32,3,FALSE)</f>
        <v>27</v>
      </c>
      <c r="AA43" s="154">
        <f>U43-VLOOKUP(F43,'Horario salida'!$C$3:$F$32,4,FALSE)</f>
        <v>43</v>
      </c>
      <c r="AC43" s="154" t="str">
        <f t="shared" ref="AC43:AE44" si="52">TEXT(Y43,"00")</f>
        <v>26</v>
      </c>
      <c r="AD43" s="154" t="str">
        <f t="shared" si="52"/>
        <v>27</v>
      </c>
      <c r="AE43" s="154" t="str">
        <f t="shared" si="52"/>
        <v>43</v>
      </c>
    </row>
    <row r="44" spans="2:31" ht="18" outlineLevel="1" x14ac:dyDescent="0.3">
      <c r="B44" s="146">
        <v>22</v>
      </c>
      <c r="C44" s="199">
        <v>184</v>
      </c>
      <c r="D44" s="148" t="str">
        <f>VLOOKUP(C44,'1 - Dorsales clubs'!B:C,2,FALSE)</f>
        <v>JAVIER CORTÉS SANTIDRIÁN</v>
      </c>
      <c r="E44" s="148" t="str">
        <f>VLOOKUP(D44,'1 - Dorsales clubs'!C:D,2,FALSE)</f>
        <v>CENTRO NATACIÓN HELIOS</v>
      </c>
      <c r="F44" s="149" t="s">
        <v>292</v>
      </c>
      <c r="G44" s="150">
        <f>VLOOKUP(C44,TºCrono!B:C,2,FALSE)</f>
        <v>283581</v>
      </c>
      <c r="H44" s="151"/>
      <c r="I44" s="149" t="str">
        <f t="shared" si="46"/>
        <v>27:50:81</v>
      </c>
      <c r="K44" s="152">
        <f t="shared" si="47"/>
        <v>6</v>
      </c>
      <c r="N44" s="103">
        <f t="shared" si="48"/>
        <v>28</v>
      </c>
      <c r="O44" s="103">
        <f t="shared" si="49"/>
        <v>35</v>
      </c>
      <c r="P44" s="153">
        <f t="shared" si="50"/>
        <v>81</v>
      </c>
      <c r="Q44" s="153"/>
      <c r="R44" s="153">
        <f>IF(O44&lt;VLOOKUP(F44,'Horario salida'!$C$3:$E$32,3,FALSE),N44-1,N44)</f>
        <v>27</v>
      </c>
      <c r="S44" s="153">
        <f>IF(O44&lt;VLOOKUP(F44,'Horario salida'!$C$3:$E$32,3,FALSE),O44+60,O44)</f>
        <v>95</v>
      </c>
      <c r="T44" s="153">
        <f>IF(P44&lt;VLOOKUP(F44,'Horario salida'!$C$3:$F$32,4,FALSE),S44-1,S44)</f>
        <v>95</v>
      </c>
      <c r="U44" s="153">
        <f>IF(P44&lt;VLOOKUP(F44,'Horario salida'!$C$3:$F$32,4,FALSE),P44+100,P44)</f>
        <v>81</v>
      </c>
      <c r="V44" s="153"/>
      <c r="W44" s="153"/>
      <c r="X44" s="153"/>
      <c r="Y44" s="154">
        <f>R44-VLOOKUP(F44,'Horario salida'!$C$3:$D$34,2,FALSE)</f>
        <v>27</v>
      </c>
      <c r="Z44" s="154">
        <f>T44-VLOOKUP(F44,'Horario salida'!$C$3:$E$32,3,FALSE)</f>
        <v>50</v>
      </c>
      <c r="AA44" s="154">
        <f>U44-VLOOKUP(F44,'Horario salida'!$C$3:$F$32,4,FALSE)</f>
        <v>81</v>
      </c>
      <c r="AC44" s="154" t="str">
        <f t="shared" si="52"/>
        <v>27</v>
      </c>
      <c r="AD44" s="154" t="str">
        <f t="shared" si="52"/>
        <v>50</v>
      </c>
      <c r="AE44" s="154" t="str">
        <f t="shared" si="52"/>
        <v>81</v>
      </c>
    </row>
    <row r="45" spans="2:31" ht="18" outlineLevel="1" x14ac:dyDescent="0.3">
      <c r="B45" s="146">
        <v>21</v>
      </c>
      <c r="C45" s="199">
        <v>17</v>
      </c>
      <c r="D45" s="148" t="str">
        <f>VLOOKUP(C45,'1 - Dorsales clubs'!B:C,2,FALSE)</f>
        <v>Javier Arnedo Lopez</v>
      </c>
      <c r="E45" s="148" t="str">
        <f>VLOOKUP(D45,'1 - Dorsales clubs'!C:D,2,FALSE)</f>
        <v>Club Deportivo enhol Ebrokayak</v>
      </c>
      <c r="F45" s="149" t="s">
        <v>292</v>
      </c>
      <c r="G45" s="150">
        <f>VLOOKUP(C45,TºCrono!B:C,2,FALSE)</f>
        <v>291529</v>
      </c>
      <c r="H45" s="151"/>
      <c r="I45" s="149" t="str">
        <f t="shared" ref="I45:I46" si="53">IF(G45="D","DESCALIF.",IF(G45="A","ABANDONO",IF(G45="N","NO PRES.",CONCATENATE(AC45,":",AD45,":",AE45))))</f>
        <v>28:30:29</v>
      </c>
      <c r="K45" s="152">
        <f t="shared" ref="K45:K46" si="54">LEN(G45)</f>
        <v>6</v>
      </c>
      <c r="N45" s="103">
        <f t="shared" ref="N45:N46" si="55">VALUE(MID(G45,1,K45-4))</f>
        <v>29</v>
      </c>
      <c r="O45" s="103">
        <f t="shared" ref="O45:O46" si="56">VALUE(MID(G45,K45-4+1,2))</f>
        <v>15</v>
      </c>
      <c r="P45" s="153">
        <f t="shared" ref="P45:P46" si="57">VALUE(RIGHT(G45,2))</f>
        <v>29</v>
      </c>
      <c r="Q45" s="153"/>
      <c r="R45" s="153">
        <f>IF(O45&lt;VLOOKUP(F45,'Horario salida'!$C$3:$E$32,3,FALSE),N45-1,N45)</f>
        <v>28</v>
      </c>
      <c r="S45" s="153">
        <f>IF(O45&lt;VLOOKUP(F45,'Horario salida'!$C$3:$E$32,3,FALSE),O45+60,O45)</f>
        <v>75</v>
      </c>
      <c r="T45" s="153">
        <f>IF(P45&lt;VLOOKUP(F45,'Horario salida'!$C$3:$F$32,4,FALSE),S45-1,S45)</f>
        <v>75</v>
      </c>
      <c r="U45" s="153">
        <f>IF(P45&lt;VLOOKUP(F45,'Horario salida'!$C$3:$F$32,4,FALSE),P45+100,P45)</f>
        <v>29</v>
      </c>
      <c r="V45" s="153"/>
      <c r="W45" s="153"/>
      <c r="X45" s="153"/>
      <c r="Y45" s="154">
        <f>R45-VLOOKUP(F45,'Horario salida'!$C$3:$D$34,2,FALSE)</f>
        <v>28</v>
      </c>
      <c r="Z45" s="154">
        <f>T45-VLOOKUP(F45,'Horario salida'!$C$3:$E$32,3,FALSE)</f>
        <v>30</v>
      </c>
      <c r="AA45" s="154">
        <f>U45-VLOOKUP(F45,'Horario salida'!$C$3:$F$32,4,FALSE)</f>
        <v>29</v>
      </c>
      <c r="AC45" s="154" t="str">
        <f t="shared" ref="AC45:AC46" si="58">TEXT(Y45,"00")</f>
        <v>28</v>
      </c>
      <c r="AD45" s="154" t="str">
        <f t="shared" ref="AD45:AD46" si="59">TEXT(Z45,"00")</f>
        <v>30</v>
      </c>
      <c r="AE45" s="154" t="str">
        <f t="shared" ref="AE45:AE46" si="60">TEXT(AA45,"00")</f>
        <v>29</v>
      </c>
    </row>
    <row r="46" spans="2:31" ht="18" outlineLevel="1" x14ac:dyDescent="0.35">
      <c r="B46" s="146">
        <v>20</v>
      </c>
      <c r="C46" s="38">
        <v>37</v>
      </c>
      <c r="D46" s="148" t="str">
        <f>VLOOKUP(C46,'1 - Dorsales clubs'!B:C,2,FALSE)</f>
        <v>Diego Ruiz Martinez</v>
      </c>
      <c r="E46" s="148" t="str">
        <f>VLOOKUP(D46,'1 - Dorsales clubs'!C:D,2,FALSE)</f>
        <v>Club Deportivo enhol Ebrokayak</v>
      </c>
      <c r="F46" s="149" t="s">
        <v>292</v>
      </c>
      <c r="G46" s="150">
        <f>VLOOKUP(C46,TºCrono!B:C,2,FALSE)</f>
        <v>304149</v>
      </c>
      <c r="H46" s="151"/>
      <c r="I46" s="149" t="str">
        <f t="shared" si="53"/>
        <v>29:56:49</v>
      </c>
      <c r="K46" s="152">
        <f t="shared" si="54"/>
        <v>6</v>
      </c>
      <c r="N46" s="103">
        <f t="shared" si="55"/>
        <v>30</v>
      </c>
      <c r="O46" s="103">
        <f t="shared" si="56"/>
        <v>41</v>
      </c>
      <c r="P46" s="153">
        <f t="shared" si="57"/>
        <v>49</v>
      </c>
      <c r="Q46" s="153"/>
      <c r="R46" s="153">
        <f>IF(O46&lt;VLOOKUP(F46,'Horario salida'!$C$3:$E$32,3,FALSE),N46-1,N46)</f>
        <v>29</v>
      </c>
      <c r="S46" s="153">
        <f>IF(O46&lt;VLOOKUP(F46,'Horario salida'!$C$3:$E$32,3,FALSE),O46+60,O46)</f>
        <v>101</v>
      </c>
      <c r="T46" s="153">
        <f>IF(P46&lt;VLOOKUP(F46,'Horario salida'!$C$3:$F$32,4,FALSE),S46-1,S46)</f>
        <v>101</v>
      </c>
      <c r="U46" s="153">
        <f>IF(P46&lt;VLOOKUP(F46,'Horario salida'!$C$3:$F$32,4,FALSE),P46+100,P46)</f>
        <v>49</v>
      </c>
      <c r="V46" s="153"/>
      <c r="W46" s="153"/>
      <c r="X46" s="153"/>
      <c r="Y46" s="154">
        <f>R46-VLOOKUP(F46,'Horario salida'!$C$3:$D$34,2,FALSE)</f>
        <v>29</v>
      </c>
      <c r="Z46" s="154">
        <f>T46-VLOOKUP(F46,'Horario salida'!$C$3:$E$32,3,FALSE)</f>
        <v>56</v>
      </c>
      <c r="AA46" s="154">
        <f>U46-VLOOKUP(F46,'Horario salida'!$C$3:$F$32,4,FALSE)</f>
        <v>49</v>
      </c>
      <c r="AC46" s="154" t="str">
        <f t="shared" si="58"/>
        <v>29</v>
      </c>
      <c r="AD46" s="154" t="str">
        <f t="shared" si="59"/>
        <v>56</v>
      </c>
      <c r="AE46" s="154" t="str">
        <f t="shared" si="60"/>
        <v>49</v>
      </c>
    </row>
    <row r="47" spans="2:31" ht="18" outlineLevel="1" x14ac:dyDescent="0.35">
      <c r="B47" s="146">
        <v>19</v>
      </c>
      <c r="C47" s="38">
        <v>219</v>
      </c>
      <c r="D47" s="148" t="str">
        <f>VLOOKUP(C47,'1 - Dorsales clubs'!B:C,2,FALSE)</f>
        <v>Carlos Aparicio Morlanes</v>
      </c>
      <c r="E47" s="148" t="str">
        <f>VLOOKUP(D47,'1 - Dorsales clubs'!C:D,2,FALSE)</f>
        <v>Club Náutico de Zaragoza</v>
      </c>
      <c r="F47" s="149" t="s">
        <v>292</v>
      </c>
      <c r="G47" s="150">
        <f>VLOOKUP(C47,TºCrono!B:C,2,FALSE)</f>
        <v>314187</v>
      </c>
      <c r="H47" s="151"/>
      <c r="I47" s="149" t="str">
        <f t="shared" ref="I47:I48" si="61">IF(G47="D","DESCALIF.",IF(G47="A","ABANDONO",IF(G47="N","NO PRES.",CONCATENATE(AC47,":",AD47,":",AE47))))</f>
        <v>30:56:87</v>
      </c>
      <c r="J47" s="152"/>
      <c r="K47" s="152">
        <f t="shared" ref="K47:K48" si="62">LEN(G47)</f>
        <v>6</v>
      </c>
      <c r="L47" s="152"/>
      <c r="M47" s="152"/>
      <c r="N47" s="103">
        <f t="shared" ref="N47:N48" si="63">VALUE(MID(G47,1,K47-4))</f>
        <v>31</v>
      </c>
      <c r="O47" s="103">
        <f t="shared" ref="O47:O48" si="64">VALUE(MID(G47,K47-4+1,2))</f>
        <v>41</v>
      </c>
      <c r="P47" s="153">
        <f t="shared" ref="P47:P48" si="65">VALUE(RIGHT(G47,2))</f>
        <v>87</v>
      </c>
      <c r="Q47" s="153"/>
      <c r="R47" s="153">
        <f>IF(O47&lt;VLOOKUP(F47,'Horario salida'!$C$3:$E$32,3,FALSE),N47-1,N47)</f>
        <v>30</v>
      </c>
      <c r="S47" s="153">
        <f>IF(O47&lt;VLOOKUP(F47,'Horario salida'!$C$3:$E$32,3,FALSE),O47+60,O47)</f>
        <v>101</v>
      </c>
      <c r="T47" s="153">
        <f>IF(P47&lt;VLOOKUP(F47,'Horario salida'!$C$3:$F$32,4,FALSE),S47-1,S47)</f>
        <v>101</v>
      </c>
      <c r="U47" s="153">
        <f>IF(P47&lt;VLOOKUP(F47,'Horario salida'!$C$3:$F$32,4,FALSE),P47+100,P47)</f>
        <v>87</v>
      </c>
      <c r="V47" s="153"/>
      <c r="W47" s="153"/>
      <c r="X47" s="153"/>
      <c r="Y47" s="154">
        <f>R47-VLOOKUP(F47,'Horario salida'!$C$3:$D$34,2,FALSE)</f>
        <v>30</v>
      </c>
      <c r="Z47" s="154">
        <f>T47-VLOOKUP(F47,'Horario salida'!$C$3:$E$32,3,FALSE)</f>
        <v>56</v>
      </c>
      <c r="AA47" s="154">
        <f>U47-VLOOKUP(F47,'Horario salida'!$C$3:$F$32,4,FALSE)</f>
        <v>87</v>
      </c>
      <c r="AC47" s="154" t="str">
        <f t="shared" ref="AC47:AC48" si="66">TEXT(Y47,"00")</f>
        <v>30</v>
      </c>
      <c r="AD47" s="154" t="str">
        <f t="shared" ref="AD47:AD48" si="67">TEXT(Z47,"00")</f>
        <v>56</v>
      </c>
      <c r="AE47" s="154" t="str">
        <f t="shared" ref="AE47:AE48" si="68">TEXT(AA47,"00")</f>
        <v>87</v>
      </c>
    </row>
    <row r="48" spans="2:31" ht="18" outlineLevel="1" x14ac:dyDescent="0.3">
      <c r="B48" s="146">
        <v>18</v>
      </c>
      <c r="C48" s="199">
        <v>173</v>
      </c>
      <c r="D48" s="148" t="str">
        <f>VLOOKUP(C48,'1 - Dorsales clubs'!B:C,2,FALSE)</f>
        <v>Unai Blanco Emazabel</v>
      </c>
      <c r="E48" s="148" t="str">
        <f>VLOOKUP(D48,'1 - Dorsales clubs'!C:D,2,FALSE)</f>
        <v>Santiagotarrak</v>
      </c>
      <c r="F48" s="149" t="s">
        <v>292</v>
      </c>
      <c r="G48" s="150">
        <f>VLOOKUP(C48,TºCrono!B:C,2,FALSE)</f>
        <v>320728</v>
      </c>
      <c r="H48" s="151"/>
      <c r="I48" s="149" t="str">
        <f t="shared" si="61"/>
        <v>31:22:28</v>
      </c>
      <c r="K48" s="152">
        <f t="shared" si="62"/>
        <v>6</v>
      </c>
      <c r="N48" s="103">
        <f t="shared" si="63"/>
        <v>32</v>
      </c>
      <c r="O48" s="103">
        <f t="shared" si="64"/>
        <v>7</v>
      </c>
      <c r="P48" s="153">
        <f t="shared" si="65"/>
        <v>28</v>
      </c>
      <c r="Q48" s="153"/>
      <c r="R48" s="153">
        <f>IF(O48&lt;VLOOKUP(F48,'Horario salida'!$C$3:$E$32,3,FALSE),N48-1,N48)</f>
        <v>31</v>
      </c>
      <c r="S48" s="153">
        <f>IF(O48&lt;VLOOKUP(F48,'Horario salida'!$C$3:$E$32,3,FALSE),O48+60,O48)</f>
        <v>67</v>
      </c>
      <c r="T48" s="153">
        <f>IF(P48&lt;VLOOKUP(F48,'Horario salida'!$C$3:$F$32,4,FALSE),S48-1,S48)</f>
        <v>67</v>
      </c>
      <c r="U48" s="153">
        <f>IF(P48&lt;VLOOKUP(F48,'Horario salida'!$C$3:$F$32,4,FALSE),P48+100,P48)</f>
        <v>28</v>
      </c>
      <c r="V48" s="153"/>
      <c r="W48" s="153"/>
      <c r="X48" s="153"/>
      <c r="Y48" s="154">
        <f>R48-VLOOKUP(F48,'Horario salida'!$C$3:$D$34,2,FALSE)</f>
        <v>31</v>
      </c>
      <c r="Z48" s="154">
        <f>T48-VLOOKUP(F48,'Horario salida'!$C$3:$E$32,3,FALSE)</f>
        <v>22</v>
      </c>
      <c r="AA48" s="154">
        <f>U48-VLOOKUP(F48,'Horario salida'!$C$3:$F$32,4,FALSE)</f>
        <v>28</v>
      </c>
      <c r="AC48" s="154" t="str">
        <f t="shared" si="66"/>
        <v>31</v>
      </c>
      <c r="AD48" s="154" t="str">
        <f t="shared" si="67"/>
        <v>22</v>
      </c>
      <c r="AE48" s="154" t="str">
        <f t="shared" si="68"/>
        <v>28</v>
      </c>
    </row>
    <row r="49" spans="2:31" ht="17.399999999999999" outlineLevel="1" x14ac:dyDescent="0.3">
      <c r="B49" s="131"/>
      <c r="C49" s="155"/>
      <c r="D49" s="156"/>
      <c r="E49" s="156"/>
      <c r="F49" s="153"/>
      <c r="G49" s="157"/>
      <c r="I49" s="153"/>
      <c r="J49" s="152"/>
      <c r="K49" s="152"/>
      <c r="L49" s="152"/>
      <c r="M49" s="152"/>
      <c r="P49" s="153"/>
      <c r="Q49" s="153"/>
      <c r="R49" s="153"/>
      <c r="S49" s="153"/>
      <c r="T49" s="153"/>
      <c r="U49" s="153"/>
      <c r="V49" s="153"/>
      <c r="W49" s="153"/>
      <c r="X49" s="153"/>
      <c r="Y49" s="154"/>
      <c r="Z49" s="154"/>
      <c r="AA49" s="154"/>
      <c r="AC49" s="154"/>
      <c r="AD49" s="154"/>
      <c r="AE49" s="154"/>
    </row>
    <row r="50" spans="2:31" outlineLevel="1" x14ac:dyDescent="0.3">
      <c r="C50" s="133"/>
      <c r="D50" s="134" t="s">
        <v>34</v>
      </c>
      <c r="E50" s="134" t="s">
        <v>75</v>
      </c>
      <c r="F50" s="135" t="s">
        <v>9</v>
      </c>
      <c r="G50" s="136"/>
      <c r="H50" s="137"/>
      <c r="I50" s="138">
        <f>VLOOKUP(F52,DATOS!$C$5:$D$40,2,FALSE)</f>
        <v>14</v>
      </c>
      <c r="J50" s="103">
        <f>COUNTIF(F52:$F$802,F52)</f>
        <v>14</v>
      </c>
      <c r="N50" s="123"/>
      <c r="O50" s="123"/>
      <c r="P50" s="123"/>
      <c r="Q50" s="128"/>
      <c r="R50" s="128"/>
      <c r="S50" s="128"/>
      <c r="T50" s="128"/>
      <c r="U50" s="128"/>
      <c r="V50" s="128"/>
      <c r="W50" s="128"/>
      <c r="X50" s="128"/>
      <c r="Y50" s="129"/>
      <c r="Z50" s="129"/>
      <c r="AA50" s="129"/>
      <c r="AB50" s="128"/>
      <c r="AC50" s="129"/>
      <c r="AD50" s="129"/>
      <c r="AE50" s="129"/>
    </row>
    <row r="51" spans="2:31" outlineLevel="1" x14ac:dyDescent="0.3">
      <c r="B51" s="134" t="s">
        <v>20</v>
      </c>
      <c r="C51" s="139" t="s">
        <v>3</v>
      </c>
      <c r="D51" s="134" t="s">
        <v>0</v>
      </c>
      <c r="E51" s="134" t="s">
        <v>1</v>
      </c>
      <c r="F51" s="134" t="s">
        <v>22</v>
      </c>
      <c r="G51" s="140" t="s">
        <v>7</v>
      </c>
      <c r="H51" s="141"/>
      <c r="I51" s="142" t="s">
        <v>8</v>
      </c>
      <c r="N51" s="143"/>
      <c r="O51" s="143"/>
      <c r="P51" s="144"/>
      <c r="Q51" s="143"/>
      <c r="R51" s="144"/>
      <c r="S51" s="144"/>
      <c r="T51" s="144"/>
      <c r="U51" s="144"/>
      <c r="V51" s="144"/>
      <c r="W51" s="144"/>
      <c r="X51" s="143"/>
      <c r="Y51" s="145"/>
      <c r="Z51" s="145"/>
      <c r="AA51" s="145"/>
      <c r="AC51" s="145"/>
      <c r="AD51" s="145"/>
      <c r="AE51" s="145"/>
    </row>
    <row r="52" spans="2:31" ht="17.399999999999999" outlineLevel="1" x14ac:dyDescent="0.3">
      <c r="B52" s="146">
        <v>33</v>
      </c>
      <c r="C52" s="196">
        <v>36</v>
      </c>
      <c r="D52" s="148" t="str">
        <f>VLOOKUP(C52,'1 - Dorsales clubs'!B:C,2,FALSE)</f>
        <v>Jose Ignacio Sanchez Jimenez</v>
      </c>
      <c r="E52" s="148" t="str">
        <f>VLOOKUP(D52,'1 - Dorsales clubs'!C:D,2,FALSE)</f>
        <v>Club Deportivo enhol Ebrokayak</v>
      </c>
      <c r="F52" s="149" t="s">
        <v>288</v>
      </c>
      <c r="G52" s="150">
        <f>VLOOKUP(C52,TºCrono!B:C,2,FALSE)</f>
        <v>233168</v>
      </c>
      <c r="H52" s="151"/>
      <c r="I52" s="149" t="str">
        <f t="shared" ref="I52:I63" si="69">IF(G52="D","DESCALIF.",IF(G52="A","ABANDONO",IF(G52="N","NO PRES.",CONCATENATE(AC52,":",AD52,":",AE52))))</f>
        <v>22:46:68</v>
      </c>
      <c r="J52" s="152"/>
      <c r="K52" s="152">
        <f t="shared" ref="K52:K63" si="70">LEN(G52)</f>
        <v>6</v>
      </c>
      <c r="L52" s="152"/>
      <c r="M52" s="152"/>
      <c r="N52" s="103">
        <f t="shared" ref="N52:N63" si="71">VALUE(MID(G52,1,K52-4))</f>
        <v>23</v>
      </c>
      <c r="O52" s="103">
        <f t="shared" ref="O52:O63" si="72">VALUE(MID(G52,K52-4+1,2))</f>
        <v>31</v>
      </c>
      <c r="P52" s="153">
        <f t="shared" ref="P52:P63" si="73">VALUE(RIGHT(G52,2))</f>
        <v>68</v>
      </c>
      <c r="Q52" s="153"/>
      <c r="R52" s="153">
        <f>IF(O52&lt;VLOOKUP(F52,'Horario salida'!$C$3:$E$32,3,FALSE),N52-1,N52)</f>
        <v>22</v>
      </c>
      <c r="S52" s="153">
        <f>IF(O52&lt;VLOOKUP(F52,'Horario salida'!$C$3:$E$32,3,FALSE),O52+60,O52)</f>
        <v>91</v>
      </c>
      <c r="T52" s="153">
        <f>IF(P52&lt;VLOOKUP(F52,'Horario salida'!$C$3:$F$32,4,FALSE),S52-1,S52)</f>
        <v>91</v>
      </c>
      <c r="U52" s="153">
        <f>IF(P52&lt;VLOOKUP(F52,'Horario salida'!$C$3:$F$32,4,FALSE),P52+100,P52)</f>
        <v>68</v>
      </c>
      <c r="V52" s="153"/>
      <c r="W52" s="153"/>
      <c r="X52" s="153"/>
      <c r="Y52" s="154">
        <f>R52-VLOOKUP(F52,'Horario salida'!$C$3:$D$34,2,FALSE)</f>
        <v>22</v>
      </c>
      <c r="Z52" s="154">
        <f>T52-VLOOKUP(F52,'Horario salida'!$C$3:$E$32,3,FALSE)</f>
        <v>46</v>
      </c>
      <c r="AA52" s="154">
        <f>U52-VLOOKUP(F52,'Horario salida'!$C$3:$F$32,4,FALSE)</f>
        <v>68</v>
      </c>
      <c r="AC52" s="154" t="str">
        <f t="shared" ref="AC52:AC63" si="74">TEXT(Y52,"00")</f>
        <v>22</v>
      </c>
      <c r="AD52" s="154" t="str">
        <f t="shared" ref="AD52:AD63" si="75">TEXT(Z52,"00")</f>
        <v>46</v>
      </c>
      <c r="AE52" s="154" t="str">
        <f t="shared" ref="AE52:AE63" si="76">TEXT(AA52,"00")</f>
        <v>68</v>
      </c>
    </row>
    <row r="53" spans="2:31" ht="17.399999999999999" outlineLevel="1" x14ac:dyDescent="0.3">
      <c r="B53" s="146">
        <v>29</v>
      </c>
      <c r="C53" s="196">
        <v>217</v>
      </c>
      <c r="D53" s="148" t="str">
        <f>VLOOKUP(C53,'1 - Dorsales clubs'!B:C,2,FALSE)</f>
        <v>MARCO A. SANTOS GARCÍA</v>
      </c>
      <c r="E53" s="148" t="str">
        <f>VLOOKUP(D53,'1 - Dorsales clubs'!C:D,2,FALSE)</f>
        <v>CLUB D. FUENTES CARRIONAS</v>
      </c>
      <c r="F53" s="149" t="s">
        <v>288</v>
      </c>
      <c r="G53" s="150">
        <f>VLOOKUP(C53,TºCrono!B:C,2,FALSE)</f>
        <v>233302</v>
      </c>
      <c r="H53" s="151"/>
      <c r="I53" s="149" t="str">
        <f t="shared" si="69"/>
        <v>22:48:02</v>
      </c>
      <c r="J53" s="152"/>
      <c r="K53" s="152">
        <f t="shared" si="70"/>
        <v>6</v>
      </c>
      <c r="L53" s="152"/>
      <c r="M53" s="152"/>
      <c r="N53" s="103">
        <f t="shared" si="71"/>
        <v>23</v>
      </c>
      <c r="O53" s="103">
        <f t="shared" si="72"/>
        <v>33</v>
      </c>
      <c r="P53" s="153">
        <f t="shared" si="73"/>
        <v>2</v>
      </c>
      <c r="Q53" s="153"/>
      <c r="R53" s="153">
        <f>IF(O53&lt;VLOOKUP(F53,'Horario salida'!$C$3:$E$32,3,FALSE),N53-1,N53)</f>
        <v>22</v>
      </c>
      <c r="S53" s="153">
        <f>IF(O53&lt;VLOOKUP(F53,'Horario salida'!$C$3:$E$32,3,FALSE),O53+60,O53)</f>
        <v>93</v>
      </c>
      <c r="T53" s="153">
        <f>IF(P53&lt;VLOOKUP(F53,'Horario salida'!$C$3:$F$32,4,FALSE),S53-1,S53)</f>
        <v>93</v>
      </c>
      <c r="U53" s="153">
        <f>IF(P53&lt;VLOOKUP(F53,'Horario salida'!$C$3:$F$32,4,FALSE),P53+100,P53)</f>
        <v>2</v>
      </c>
      <c r="V53" s="153"/>
      <c r="W53" s="153"/>
      <c r="X53" s="153"/>
      <c r="Y53" s="154">
        <f>R53-VLOOKUP(F53,'Horario salida'!$C$3:$D$34,2,FALSE)</f>
        <v>22</v>
      </c>
      <c r="Z53" s="154">
        <f>T53-VLOOKUP(F53,'Horario salida'!$C$3:$E$32,3,FALSE)</f>
        <v>48</v>
      </c>
      <c r="AA53" s="154">
        <f>U53-VLOOKUP(F53,'Horario salida'!$C$3:$F$32,4,FALSE)</f>
        <v>2</v>
      </c>
      <c r="AC53" s="154" t="str">
        <f t="shared" si="74"/>
        <v>22</v>
      </c>
      <c r="AD53" s="154" t="str">
        <f t="shared" si="75"/>
        <v>48</v>
      </c>
      <c r="AE53" s="154" t="str">
        <f t="shared" si="76"/>
        <v>02</v>
      </c>
    </row>
    <row r="54" spans="2:31" ht="17.399999999999999" outlineLevel="1" x14ac:dyDescent="0.3">
      <c r="B54" s="146">
        <v>26</v>
      </c>
      <c r="C54" s="196">
        <v>198</v>
      </c>
      <c r="D54" s="148" t="str">
        <f>VLOOKUP(C54,'1 - Dorsales clubs'!B:C,2,FALSE)</f>
        <v>BERNARDO RODRÍGUEZ PÉREZ</v>
      </c>
      <c r="E54" s="148" t="str">
        <f>VLOOKUP(D54,'1 - Dorsales clubs'!C:D,2,FALSE)</f>
        <v>CENTRO NATACIÓN HELIOS</v>
      </c>
      <c r="F54" s="149" t="s">
        <v>288</v>
      </c>
      <c r="G54" s="150">
        <f>VLOOKUP(C54,TºCrono!B:C,2,FALSE)</f>
        <v>244869</v>
      </c>
      <c r="H54" s="151"/>
      <c r="I54" s="149" t="str">
        <f t="shared" si="69"/>
        <v>24:03:69</v>
      </c>
      <c r="J54" s="152"/>
      <c r="K54" s="152">
        <f t="shared" si="70"/>
        <v>6</v>
      </c>
      <c r="L54" s="152"/>
      <c r="M54" s="152"/>
      <c r="N54" s="103">
        <f t="shared" si="71"/>
        <v>24</v>
      </c>
      <c r="O54" s="103">
        <f t="shared" si="72"/>
        <v>48</v>
      </c>
      <c r="P54" s="153">
        <f t="shared" si="73"/>
        <v>69</v>
      </c>
      <c r="Q54" s="153"/>
      <c r="R54" s="153">
        <f>IF(O54&lt;VLOOKUP(F54,'Horario salida'!$C$3:$E$32,3,FALSE),N54-1,N54)</f>
        <v>24</v>
      </c>
      <c r="S54" s="153">
        <f>IF(O54&lt;VLOOKUP(F54,'Horario salida'!$C$3:$E$32,3,FALSE),O54+60,O54)</f>
        <v>48</v>
      </c>
      <c r="T54" s="153">
        <f>IF(P54&lt;VLOOKUP(F54,'Horario salida'!$C$3:$F$32,4,FALSE),S54-1,S54)</f>
        <v>48</v>
      </c>
      <c r="U54" s="153">
        <f>IF(P54&lt;VLOOKUP(F54,'Horario salida'!$C$3:$F$32,4,FALSE),P54+100,P54)</f>
        <v>69</v>
      </c>
      <c r="V54" s="153"/>
      <c r="W54" s="153"/>
      <c r="X54" s="153"/>
      <c r="Y54" s="154">
        <f>R54-VLOOKUP(F54,'Horario salida'!$C$3:$D$34,2,FALSE)</f>
        <v>24</v>
      </c>
      <c r="Z54" s="154">
        <f>T54-VLOOKUP(F54,'Horario salida'!$C$3:$E$32,3,FALSE)</f>
        <v>3</v>
      </c>
      <c r="AA54" s="154">
        <f>U54-VLOOKUP(F54,'Horario salida'!$C$3:$F$32,4,FALSE)</f>
        <v>69</v>
      </c>
      <c r="AC54" s="154" t="str">
        <f t="shared" si="74"/>
        <v>24</v>
      </c>
      <c r="AD54" s="154" t="str">
        <f t="shared" si="75"/>
        <v>03</v>
      </c>
      <c r="AE54" s="154" t="str">
        <f t="shared" si="76"/>
        <v>69</v>
      </c>
    </row>
    <row r="55" spans="2:31" ht="17.399999999999999" outlineLevel="1" x14ac:dyDescent="0.3">
      <c r="B55" s="146">
        <v>24</v>
      </c>
      <c r="C55" s="196">
        <v>196</v>
      </c>
      <c r="D55" s="148" t="str">
        <f>VLOOKUP(C55,'1 - Dorsales clubs'!B:C,2,FALSE)</f>
        <v>JUAN JOSÉ SÁNCHEZ SERRANO</v>
      </c>
      <c r="E55" s="148" t="str">
        <f>VLOOKUP(D55,'1 - Dorsales clubs'!C:D,2,FALSE)</f>
        <v>CENTRO NATACIÓN HELIOS</v>
      </c>
      <c r="F55" s="149" t="s">
        <v>288</v>
      </c>
      <c r="G55" s="150">
        <f>VLOOKUP(C55,TºCrono!B:C,2,FALSE)</f>
        <v>244966</v>
      </c>
      <c r="H55" s="151"/>
      <c r="I55" s="149" t="str">
        <f t="shared" ref="I55:I57" si="77">IF(G55="D","DESCALIF.",IF(G55="A","ABANDONO",IF(G55="N","NO PRES.",CONCATENATE(AC55,":",AD55,":",AE55))))</f>
        <v>24:04:66</v>
      </c>
      <c r="K55" s="152">
        <f t="shared" ref="K55:K57" si="78">LEN(G55)</f>
        <v>6</v>
      </c>
      <c r="N55" s="103">
        <f t="shared" ref="N55:N57" si="79">VALUE(MID(G55,1,K55-4))</f>
        <v>24</v>
      </c>
      <c r="O55" s="103">
        <f t="shared" ref="O55:O57" si="80">VALUE(MID(G55,K55-4+1,2))</f>
        <v>49</v>
      </c>
      <c r="P55" s="153">
        <f t="shared" ref="P55:P57" si="81">VALUE(RIGHT(G55,2))</f>
        <v>66</v>
      </c>
      <c r="Q55" s="153"/>
      <c r="R55" s="153">
        <f>IF(O55&lt;VLOOKUP(F55,'Horario salida'!$C$3:$E$32,3,FALSE),N55-1,N55)</f>
        <v>24</v>
      </c>
      <c r="S55" s="153">
        <f>IF(O55&lt;VLOOKUP(F55,'Horario salida'!$C$3:$E$32,3,FALSE),O55+60,O55)</f>
        <v>49</v>
      </c>
      <c r="T55" s="153">
        <f>IF(P55&lt;VLOOKUP(F55,'Horario salida'!$C$3:$F$32,4,FALSE),S55-1,S55)</f>
        <v>49</v>
      </c>
      <c r="U55" s="153">
        <f>IF(P55&lt;VLOOKUP(F55,'Horario salida'!$C$3:$F$32,4,FALSE),P55+100,P55)</f>
        <v>66</v>
      </c>
      <c r="V55" s="153"/>
      <c r="W55" s="153"/>
      <c r="X55" s="153"/>
      <c r="Y55" s="154">
        <f>R55-VLOOKUP(F55,'Horario salida'!$C$3:$D$34,2,FALSE)</f>
        <v>24</v>
      </c>
      <c r="Z55" s="154">
        <f>T55-VLOOKUP(F55,'Horario salida'!$C$3:$E$32,3,FALSE)</f>
        <v>4</v>
      </c>
      <c r="AA55" s="154">
        <f>U55-VLOOKUP(F55,'Horario salida'!$C$3:$F$32,4,FALSE)</f>
        <v>66</v>
      </c>
      <c r="AC55" s="154" t="str">
        <f t="shared" ref="AC55:AC60" si="82">TEXT(Y55,"00")</f>
        <v>24</v>
      </c>
      <c r="AD55" s="154" t="str">
        <f t="shared" ref="AD55:AD60" si="83">TEXT(Z55,"00")</f>
        <v>04</v>
      </c>
      <c r="AE55" s="154" t="str">
        <f t="shared" ref="AE55:AE60" si="84">TEXT(AA55,"00")</f>
        <v>66</v>
      </c>
    </row>
    <row r="56" spans="2:31" ht="18" outlineLevel="1" x14ac:dyDescent="0.3">
      <c r="B56" s="146">
        <v>23</v>
      </c>
      <c r="C56" s="199">
        <v>259</v>
      </c>
      <c r="D56" s="148" t="str">
        <f>VLOOKUP(C56,'1 - Dorsales clubs'!B:C,2,FALSE)</f>
        <v>RAFA OCERIN BERAZA</v>
      </c>
      <c r="E56" s="148" t="str">
        <f>VLOOKUP(D56,'1 - Dorsales clubs'!C:D,2,FALSE)</f>
        <v>PLENTZIA PIRAGUISMO TALDEA</v>
      </c>
      <c r="F56" s="149" t="s">
        <v>288</v>
      </c>
      <c r="G56" s="150">
        <f>VLOOKUP(C56,TºCrono!B:C,2,FALSE)</f>
        <v>272868</v>
      </c>
      <c r="H56" s="151"/>
      <c r="I56" s="149" t="str">
        <f t="shared" si="77"/>
        <v>26:43:68</v>
      </c>
      <c r="K56" s="152">
        <f t="shared" si="78"/>
        <v>6</v>
      </c>
      <c r="N56" s="103">
        <f t="shared" si="79"/>
        <v>27</v>
      </c>
      <c r="O56" s="103">
        <f t="shared" si="80"/>
        <v>28</v>
      </c>
      <c r="P56" s="153">
        <f t="shared" si="81"/>
        <v>68</v>
      </c>
      <c r="Q56" s="153"/>
      <c r="R56" s="153">
        <f>IF(O56&lt;VLOOKUP(F56,'Horario salida'!$C$3:$E$32,3,FALSE),N56-1,N56)</f>
        <v>26</v>
      </c>
      <c r="S56" s="153">
        <f>IF(O56&lt;VLOOKUP(F56,'Horario salida'!$C$3:$E$32,3,FALSE),O56+60,O56)</f>
        <v>88</v>
      </c>
      <c r="T56" s="153">
        <f>IF(P56&lt;VLOOKUP(F56,'Horario salida'!$C$3:$F$32,4,FALSE),S56-1,S56)</f>
        <v>88</v>
      </c>
      <c r="U56" s="153">
        <f>IF(P56&lt;VLOOKUP(F56,'Horario salida'!$C$3:$F$32,4,FALSE),P56+100,P56)</f>
        <v>68</v>
      </c>
      <c r="V56" s="153"/>
      <c r="W56" s="153"/>
      <c r="X56" s="153"/>
      <c r="Y56" s="154">
        <f>R56-VLOOKUP(F56,'Horario salida'!$C$3:$D$34,2,FALSE)</f>
        <v>26</v>
      </c>
      <c r="Z56" s="154">
        <f>T56-VLOOKUP(F56,'Horario salida'!$C$3:$E$32,3,FALSE)</f>
        <v>43</v>
      </c>
      <c r="AA56" s="154">
        <f>U56-VLOOKUP(F56,'Horario salida'!$C$3:$F$32,4,FALSE)</f>
        <v>68</v>
      </c>
      <c r="AC56" s="154" t="str">
        <f t="shared" si="82"/>
        <v>26</v>
      </c>
      <c r="AD56" s="154" t="str">
        <f t="shared" si="83"/>
        <v>43</v>
      </c>
      <c r="AE56" s="154" t="str">
        <f t="shared" si="84"/>
        <v>68</v>
      </c>
    </row>
    <row r="57" spans="2:31" ht="18" outlineLevel="1" x14ac:dyDescent="0.35">
      <c r="B57" s="146">
        <v>22</v>
      </c>
      <c r="C57" s="38">
        <v>195</v>
      </c>
      <c r="D57" s="148" t="str">
        <f>VLOOKUP(C57,'1 - Dorsales clubs'!B:C,2,FALSE)</f>
        <v>FRANCISCO JAVIER RUIZ ROMEO</v>
      </c>
      <c r="E57" s="148" t="str">
        <f>VLOOKUP(D57,'1 - Dorsales clubs'!C:D,2,FALSE)</f>
        <v>CENTRO NATACIÓN HELIOS</v>
      </c>
      <c r="F57" s="149" t="s">
        <v>288</v>
      </c>
      <c r="G57" s="150">
        <f>VLOOKUP(C57,TºCrono!B:C,2,FALSE)</f>
        <v>283174</v>
      </c>
      <c r="H57" s="151"/>
      <c r="I57" s="149" t="str">
        <f t="shared" si="77"/>
        <v>27:46:74</v>
      </c>
      <c r="K57" s="152">
        <f t="shared" si="78"/>
        <v>6</v>
      </c>
      <c r="N57" s="103">
        <f t="shared" si="79"/>
        <v>28</v>
      </c>
      <c r="O57" s="103">
        <f t="shared" si="80"/>
        <v>31</v>
      </c>
      <c r="P57" s="153">
        <f t="shared" si="81"/>
        <v>74</v>
      </c>
      <c r="Q57" s="153"/>
      <c r="R57" s="153">
        <f>IF(O57&lt;VLOOKUP(F57,'Horario salida'!$C$3:$E$32,3,FALSE),N57-1,N57)</f>
        <v>27</v>
      </c>
      <c r="S57" s="153">
        <f>IF(O57&lt;VLOOKUP(F57,'Horario salida'!$C$3:$E$32,3,FALSE),O57+60,O57)</f>
        <v>91</v>
      </c>
      <c r="T57" s="153">
        <f>IF(P57&lt;VLOOKUP(F57,'Horario salida'!$C$3:$F$32,4,FALSE),S57-1,S57)</f>
        <v>91</v>
      </c>
      <c r="U57" s="153">
        <f>IF(P57&lt;VLOOKUP(F57,'Horario salida'!$C$3:$F$32,4,FALSE),P57+100,P57)</f>
        <v>74</v>
      </c>
      <c r="V57" s="153"/>
      <c r="W57" s="153"/>
      <c r="X57" s="153"/>
      <c r="Y57" s="154">
        <f>R57-VLOOKUP(F57,'Horario salida'!$C$3:$D$34,2,FALSE)</f>
        <v>27</v>
      </c>
      <c r="Z57" s="154">
        <f>T57-VLOOKUP(F57,'Horario salida'!$C$3:$E$32,3,FALSE)</f>
        <v>46</v>
      </c>
      <c r="AA57" s="154">
        <f>U57-VLOOKUP(F57,'Horario salida'!$C$3:$F$32,4,FALSE)</f>
        <v>74</v>
      </c>
      <c r="AC57" s="154" t="str">
        <f t="shared" si="82"/>
        <v>27</v>
      </c>
      <c r="AD57" s="154" t="str">
        <f t="shared" si="83"/>
        <v>46</v>
      </c>
      <c r="AE57" s="154" t="str">
        <f t="shared" si="84"/>
        <v>74</v>
      </c>
    </row>
    <row r="58" spans="2:31" ht="18" outlineLevel="1" x14ac:dyDescent="0.35">
      <c r="B58" s="146">
        <v>21</v>
      </c>
      <c r="C58" s="38">
        <v>186</v>
      </c>
      <c r="D58" s="148" t="str">
        <f>VLOOKUP(C58,'1 - Dorsales clubs'!B:C,2,FALSE)</f>
        <v>DANIEL HERNÁNDEZ BURRIEL</v>
      </c>
      <c r="E58" s="148" t="str">
        <f>VLOOKUP(D58,'1 - Dorsales clubs'!C:D,2,FALSE)</f>
        <v>CENTRO NATACIÓN HELIOS</v>
      </c>
      <c r="F58" s="149" t="s">
        <v>288</v>
      </c>
      <c r="G58" s="150">
        <f>VLOOKUP(C58,TºCrono!B:C,2,FALSE)</f>
        <v>290629</v>
      </c>
      <c r="H58" s="151"/>
      <c r="I58" s="149" t="str">
        <f>IF(G58="D","DESCALIF.",IF(G58="A","ABANDONO",IF(G58="N","NO PRES.",CONCATENATE(AC58,":",AD58,":",AE58))))</f>
        <v>28:21:29</v>
      </c>
      <c r="K58" s="152">
        <f>LEN(G58)</f>
        <v>6</v>
      </c>
      <c r="N58" s="103">
        <f>VALUE(MID(G58,1,K58-4))</f>
        <v>29</v>
      </c>
      <c r="O58" s="103">
        <f>VALUE(MID(G58,K58-4+1,2))</f>
        <v>6</v>
      </c>
      <c r="P58" s="153">
        <f>VALUE(RIGHT(G58,2))</f>
        <v>29</v>
      </c>
      <c r="Q58" s="153"/>
      <c r="R58" s="153">
        <f>IF(O58&lt;VLOOKUP(F58,'Horario salida'!$C$3:$E$32,3,FALSE),N58-1,N58)</f>
        <v>28</v>
      </c>
      <c r="S58" s="153">
        <f>IF(O58&lt;VLOOKUP(F58,'Horario salida'!$C$3:$E$32,3,FALSE),O58+60,O58)</f>
        <v>66</v>
      </c>
      <c r="T58" s="153">
        <f>IF(P58&lt;VLOOKUP(F58,'Horario salida'!$C$3:$F$32,4,FALSE),S58-1,S58)</f>
        <v>66</v>
      </c>
      <c r="U58" s="153">
        <f>IF(P58&lt;VLOOKUP(F58,'Horario salida'!$C$3:$F$32,4,FALSE),P58+100,P58)</f>
        <v>29</v>
      </c>
      <c r="V58" s="153"/>
      <c r="W58" s="153"/>
      <c r="X58" s="153"/>
      <c r="Y58" s="154">
        <f>R58-VLOOKUP(F58,'Horario salida'!$C$3:$D$34,2,FALSE)</f>
        <v>28</v>
      </c>
      <c r="Z58" s="154">
        <f>T58-VLOOKUP(F58,'Horario salida'!$C$3:$E$32,3,FALSE)</f>
        <v>21</v>
      </c>
      <c r="AA58" s="154">
        <f>U58-VLOOKUP(F58,'Horario salida'!$C$3:$F$32,4,FALSE)</f>
        <v>29</v>
      </c>
      <c r="AC58" s="154" t="str">
        <f t="shared" si="82"/>
        <v>28</v>
      </c>
      <c r="AD58" s="154" t="str">
        <f t="shared" si="83"/>
        <v>21</v>
      </c>
      <c r="AE58" s="154" t="str">
        <f t="shared" si="84"/>
        <v>29</v>
      </c>
    </row>
    <row r="59" spans="2:31" ht="18" outlineLevel="1" x14ac:dyDescent="0.3">
      <c r="B59" s="146">
        <v>20</v>
      </c>
      <c r="C59" s="199">
        <v>265</v>
      </c>
      <c r="D59" s="148" t="str">
        <f>VLOOKUP(C59,'1 - Dorsales clubs'!B:C,2,FALSE)</f>
        <v>JOSE LUIS GIL RENEDO</v>
      </c>
      <c r="E59" s="148" t="str">
        <f>VLOOKUP(D59,'1 - Dorsales clubs'!C:D,2,FALSE)</f>
        <v>CLUB PIRAGÜISMO TUDELA DE DUERO</v>
      </c>
      <c r="F59" s="149" t="s">
        <v>288</v>
      </c>
      <c r="G59" s="150">
        <f>VLOOKUP(C59,TºCrono!B:C,2,FALSE)</f>
        <v>292115</v>
      </c>
      <c r="H59" s="151"/>
      <c r="I59" s="149" t="str">
        <f t="shared" ref="I59:I60" si="85">IF(G59="D","DESCALIF.",IF(G59="A","ABANDONO",IF(G59="N","NO PRES.",CONCATENATE(AC59,":",AD59,":",AE59))))</f>
        <v>28:36:15</v>
      </c>
      <c r="J59" s="152"/>
      <c r="K59" s="152">
        <f t="shared" ref="K59:K60" si="86">LEN(G59)</f>
        <v>6</v>
      </c>
      <c r="L59" s="152"/>
      <c r="M59" s="152"/>
      <c r="N59" s="103">
        <f t="shared" ref="N59:N60" si="87">VALUE(MID(G59,1,K59-4))</f>
        <v>29</v>
      </c>
      <c r="O59" s="103">
        <f t="shared" ref="O59:O60" si="88">VALUE(MID(G59,K59-4+1,2))</f>
        <v>21</v>
      </c>
      <c r="P59" s="153">
        <f t="shared" ref="P59:P60" si="89">VALUE(RIGHT(G59,2))</f>
        <v>15</v>
      </c>
      <c r="Q59" s="153"/>
      <c r="R59" s="153">
        <f>IF(O59&lt;VLOOKUP(F59,'Horario salida'!$C$3:$E$32,3,FALSE),N59-1,N59)</f>
        <v>28</v>
      </c>
      <c r="S59" s="153">
        <f>IF(O59&lt;VLOOKUP(F59,'Horario salida'!$C$3:$E$32,3,FALSE),O59+60,O59)</f>
        <v>81</v>
      </c>
      <c r="T59" s="153">
        <f>IF(P59&lt;VLOOKUP(F59,'Horario salida'!$C$3:$F$32,4,FALSE),S59-1,S59)</f>
        <v>81</v>
      </c>
      <c r="U59" s="153">
        <f>IF(P59&lt;VLOOKUP(F59,'Horario salida'!$C$3:$F$32,4,FALSE),P59+100,P59)</f>
        <v>15</v>
      </c>
      <c r="V59" s="153"/>
      <c r="W59" s="153"/>
      <c r="X59" s="153"/>
      <c r="Y59" s="154">
        <f>R59-VLOOKUP(F59,'Horario salida'!$C$3:$D$34,2,FALSE)</f>
        <v>28</v>
      </c>
      <c r="Z59" s="154">
        <f>T59-VLOOKUP(F59,'Horario salida'!$C$3:$E$32,3,FALSE)</f>
        <v>36</v>
      </c>
      <c r="AA59" s="154">
        <f>U59-VLOOKUP(F59,'Horario salida'!$C$3:$F$32,4,FALSE)</f>
        <v>15</v>
      </c>
      <c r="AC59" s="154" t="str">
        <f t="shared" si="82"/>
        <v>28</v>
      </c>
      <c r="AD59" s="154" t="str">
        <f t="shared" si="83"/>
        <v>36</v>
      </c>
      <c r="AE59" s="154" t="str">
        <f t="shared" si="84"/>
        <v>15</v>
      </c>
    </row>
    <row r="60" spans="2:31" ht="18" outlineLevel="1" x14ac:dyDescent="0.35">
      <c r="B60" s="146">
        <v>19</v>
      </c>
      <c r="C60" s="38">
        <v>176</v>
      </c>
      <c r="D60" s="148" t="str">
        <f>VLOOKUP(C60,'1 - Dorsales clubs'!B:C,2,FALSE)</f>
        <v>IGNACIO BELTRAN DIESTRE</v>
      </c>
      <c r="E60" s="148" t="str">
        <f>VLOOKUP(D60,'1 - Dorsales clubs'!C:D,2,FALSE)</f>
        <v>CENTRO NATACIÓN HELIOS</v>
      </c>
      <c r="F60" s="149" t="s">
        <v>288</v>
      </c>
      <c r="G60" s="150">
        <f>VLOOKUP(C60,TºCrono!B:C,2,FALSE)</f>
        <v>292188</v>
      </c>
      <c r="H60" s="151"/>
      <c r="I60" s="149" t="str">
        <f t="shared" si="85"/>
        <v>28:36:88</v>
      </c>
      <c r="J60" s="152"/>
      <c r="K60" s="152">
        <f t="shared" si="86"/>
        <v>6</v>
      </c>
      <c r="L60" s="152"/>
      <c r="M60" s="152"/>
      <c r="N60" s="103">
        <f t="shared" si="87"/>
        <v>29</v>
      </c>
      <c r="O60" s="103">
        <f t="shared" si="88"/>
        <v>21</v>
      </c>
      <c r="P60" s="153">
        <f t="shared" si="89"/>
        <v>88</v>
      </c>
      <c r="Q60" s="153"/>
      <c r="R60" s="153">
        <f>IF(O60&lt;VLOOKUP(F60,'Horario salida'!$C$3:$E$32,3,FALSE),N60-1,N60)</f>
        <v>28</v>
      </c>
      <c r="S60" s="153">
        <f>IF(O60&lt;VLOOKUP(F60,'Horario salida'!$C$3:$E$32,3,FALSE),O60+60,O60)</f>
        <v>81</v>
      </c>
      <c r="T60" s="153">
        <f>IF(P60&lt;VLOOKUP(F60,'Horario salida'!$C$3:$F$32,4,FALSE),S60-1,S60)</f>
        <v>81</v>
      </c>
      <c r="U60" s="153">
        <f>IF(P60&lt;VLOOKUP(F60,'Horario salida'!$C$3:$F$32,4,FALSE),P60+100,P60)</f>
        <v>88</v>
      </c>
      <c r="V60" s="153"/>
      <c r="W60" s="153"/>
      <c r="X60" s="153"/>
      <c r="Y60" s="154">
        <f>R60-VLOOKUP(F60,'Horario salida'!$C$3:$D$34,2,FALSE)</f>
        <v>28</v>
      </c>
      <c r="Z60" s="154">
        <f>T60-VLOOKUP(F60,'Horario salida'!$C$3:$E$32,3,FALSE)</f>
        <v>36</v>
      </c>
      <c r="AA60" s="154">
        <f>U60-VLOOKUP(F60,'Horario salida'!$C$3:$F$32,4,FALSE)</f>
        <v>88</v>
      </c>
      <c r="AC60" s="154" t="str">
        <f t="shared" si="82"/>
        <v>28</v>
      </c>
      <c r="AD60" s="154" t="str">
        <f t="shared" si="83"/>
        <v>36</v>
      </c>
      <c r="AE60" s="154" t="str">
        <f t="shared" si="84"/>
        <v>88</v>
      </c>
    </row>
    <row r="61" spans="2:31" ht="18" outlineLevel="1" x14ac:dyDescent="0.35">
      <c r="B61" s="146">
        <v>18</v>
      </c>
      <c r="C61" s="38">
        <v>35</v>
      </c>
      <c r="D61" s="148" t="str">
        <f>VLOOKUP(C61,'1 - Dorsales clubs'!B:C,2,FALSE)</f>
        <v>Alex Sanmartin Maull</v>
      </c>
      <c r="E61" s="148" t="str">
        <f>VLOOKUP(D61,'1 - Dorsales clubs'!C:D,2,FALSE)</f>
        <v>Club Deportivo enhol Ebrokayak</v>
      </c>
      <c r="F61" s="149" t="s">
        <v>288</v>
      </c>
      <c r="G61" s="150">
        <f>VLOOKUP(C61,TºCrono!B:C,2,FALSE)</f>
        <v>305644</v>
      </c>
      <c r="H61" s="151"/>
      <c r="I61" s="149" t="str">
        <f t="shared" si="69"/>
        <v>30:11:44</v>
      </c>
      <c r="K61" s="152">
        <f t="shared" si="70"/>
        <v>6</v>
      </c>
      <c r="N61" s="103">
        <f t="shared" si="71"/>
        <v>30</v>
      </c>
      <c r="O61" s="103">
        <f t="shared" si="72"/>
        <v>56</v>
      </c>
      <c r="P61" s="153">
        <f t="shared" si="73"/>
        <v>44</v>
      </c>
      <c r="Q61" s="153"/>
      <c r="R61" s="153">
        <f>IF(O61&lt;VLOOKUP(F61,'Horario salida'!$C$3:$E$32,3,FALSE),N61-1,N61)</f>
        <v>30</v>
      </c>
      <c r="S61" s="153">
        <f>IF(O61&lt;VLOOKUP(F61,'Horario salida'!$C$3:$E$32,3,FALSE),O61+60,O61)</f>
        <v>56</v>
      </c>
      <c r="T61" s="153">
        <f>IF(P61&lt;VLOOKUP(F61,'Horario salida'!$C$3:$F$32,4,FALSE),S61-1,S61)</f>
        <v>56</v>
      </c>
      <c r="U61" s="153">
        <f>IF(P61&lt;VLOOKUP(F61,'Horario salida'!$C$3:$F$32,4,FALSE),P61+100,P61)</f>
        <v>44</v>
      </c>
      <c r="V61" s="153"/>
      <c r="W61" s="153"/>
      <c r="X61" s="153"/>
      <c r="Y61" s="154">
        <f>R61-VLOOKUP(F61,'Horario salida'!$C$3:$D$34,2,FALSE)</f>
        <v>30</v>
      </c>
      <c r="Z61" s="154">
        <f>T61-VLOOKUP(F61,'Horario salida'!$C$3:$E$32,3,FALSE)</f>
        <v>11</v>
      </c>
      <c r="AA61" s="154">
        <f>U61-VLOOKUP(F61,'Horario salida'!$C$3:$F$32,4,FALSE)</f>
        <v>44</v>
      </c>
      <c r="AC61" s="154" t="str">
        <f t="shared" si="74"/>
        <v>30</v>
      </c>
      <c r="AD61" s="154" t="str">
        <f t="shared" si="75"/>
        <v>11</v>
      </c>
      <c r="AE61" s="154" t="str">
        <f t="shared" si="76"/>
        <v>44</v>
      </c>
    </row>
    <row r="62" spans="2:31" ht="18" outlineLevel="1" x14ac:dyDescent="0.35">
      <c r="B62" s="146">
        <v>17</v>
      </c>
      <c r="C62" s="38">
        <v>109</v>
      </c>
      <c r="D62" s="148" t="str">
        <f>VLOOKUP(C62,'1 - Dorsales clubs'!B:C,2,FALSE)</f>
        <v>JAVIER VELASCO DEL VALLE</v>
      </c>
      <c r="E62" s="148" t="str">
        <f>VLOOKUP(D62,'1 - Dorsales clubs'!C:D,2,FALSE)</f>
        <v>CLUB PIRAGÜISMO ANTARES</v>
      </c>
      <c r="F62" s="149" t="s">
        <v>288</v>
      </c>
      <c r="G62" s="150">
        <f>VLOOKUP(C62,TºCrono!B:C,2,FALSE)</f>
        <v>343568</v>
      </c>
      <c r="H62" s="151"/>
      <c r="I62" s="149" t="str">
        <f t="shared" si="69"/>
        <v>33:50:68</v>
      </c>
      <c r="K62" s="152">
        <f t="shared" si="70"/>
        <v>6</v>
      </c>
      <c r="N62" s="103">
        <f t="shared" si="71"/>
        <v>34</v>
      </c>
      <c r="O62" s="103">
        <f t="shared" si="72"/>
        <v>35</v>
      </c>
      <c r="P62" s="153">
        <f t="shared" si="73"/>
        <v>68</v>
      </c>
      <c r="Q62" s="153"/>
      <c r="R62" s="153">
        <f>IF(O62&lt;VLOOKUP(F62,'Horario salida'!$C$3:$E$32,3,FALSE),N62-1,N62)</f>
        <v>33</v>
      </c>
      <c r="S62" s="153">
        <f>IF(O62&lt;VLOOKUP(F62,'Horario salida'!$C$3:$E$32,3,FALSE),O62+60,O62)</f>
        <v>95</v>
      </c>
      <c r="T62" s="153">
        <f>IF(P62&lt;VLOOKUP(F62,'Horario salida'!$C$3:$F$32,4,FALSE),S62-1,S62)</f>
        <v>95</v>
      </c>
      <c r="U62" s="153">
        <f>IF(P62&lt;VLOOKUP(F62,'Horario salida'!$C$3:$F$32,4,FALSE),P62+100,P62)</f>
        <v>68</v>
      </c>
      <c r="V62" s="153"/>
      <c r="W62" s="153"/>
      <c r="X62" s="153"/>
      <c r="Y62" s="154">
        <f>R62-VLOOKUP(F62,'Horario salida'!$C$3:$D$34,2,FALSE)</f>
        <v>33</v>
      </c>
      <c r="Z62" s="154">
        <f>T62-VLOOKUP(F62,'Horario salida'!$C$3:$E$32,3,FALSE)</f>
        <v>50</v>
      </c>
      <c r="AA62" s="154">
        <f>U62-VLOOKUP(F62,'Horario salida'!$C$3:$F$32,4,FALSE)</f>
        <v>68</v>
      </c>
      <c r="AC62" s="154" t="str">
        <f t="shared" si="74"/>
        <v>33</v>
      </c>
      <c r="AD62" s="154" t="str">
        <f t="shared" si="75"/>
        <v>50</v>
      </c>
      <c r="AE62" s="154" t="str">
        <f t="shared" si="76"/>
        <v>68</v>
      </c>
    </row>
    <row r="63" spans="2:31" ht="17.399999999999999" outlineLevel="1" x14ac:dyDescent="0.3">
      <c r="B63" s="146"/>
      <c r="C63" s="147"/>
      <c r="D63" s="148" t="e">
        <f>VLOOKUP(C63,'1 - Dorsales clubs'!B:C,2,FALSE)</f>
        <v>#N/A</v>
      </c>
      <c r="E63" s="148" t="e">
        <f>VLOOKUP(D63,'1 - Dorsales clubs'!C:D,2,FALSE)</f>
        <v>#N/A</v>
      </c>
      <c r="F63" s="149" t="s">
        <v>288</v>
      </c>
      <c r="G63" s="150" t="e">
        <f>VLOOKUP(C63,TºCrono!B:C,2,FALSE)</f>
        <v>#N/A</v>
      </c>
      <c r="H63" s="151"/>
      <c r="I63" s="149" t="e">
        <f t="shared" si="69"/>
        <v>#N/A</v>
      </c>
      <c r="K63" s="152" t="e">
        <f t="shared" si="70"/>
        <v>#N/A</v>
      </c>
      <c r="N63" s="103" t="e">
        <f t="shared" si="71"/>
        <v>#N/A</v>
      </c>
      <c r="O63" s="103" t="e">
        <f t="shared" si="72"/>
        <v>#N/A</v>
      </c>
      <c r="P63" s="153" t="e">
        <f t="shared" si="73"/>
        <v>#N/A</v>
      </c>
      <c r="Q63" s="153"/>
      <c r="R63" s="153" t="e">
        <f>IF(O63&lt;VLOOKUP(F63,'Horario salida'!$C$3:$E$32,3,FALSE),N63-1,N63)</f>
        <v>#N/A</v>
      </c>
      <c r="S63" s="153" t="e">
        <f>IF(O63&lt;VLOOKUP(F63,'Horario salida'!$C$3:$E$32,3,FALSE),O63+60,O63)</f>
        <v>#N/A</v>
      </c>
      <c r="T63" s="153" t="e">
        <f>IF(P63&lt;VLOOKUP(F63,'Horario salida'!$C$3:$F$32,4,FALSE),S63-1,S63)</f>
        <v>#N/A</v>
      </c>
      <c r="U63" s="153" t="e">
        <f>IF(P63&lt;VLOOKUP(F63,'Horario salida'!$C$3:$F$32,4,FALSE),P63+100,P63)</f>
        <v>#N/A</v>
      </c>
      <c r="V63" s="153"/>
      <c r="W63" s="153"/>
      <c r="X63" s="153"/>
      <c r="Y63" s="154" t="e">
        <f>R63-VLOOKUP(F63,'Horario salida'!$C$3:$D$34,2,FALSE)</f>
        <v>#N/A</v>
      </c>
      <c r="Z63" s="154" t="e">
        <f>T63-VLOOKUP(F63,'Horario salida'!$C$3:$E$32,3,FALSE)</f>
        <v>#N/A</v>
      </c>
      <c r="AA63" s="154" t="e">
        <f>U63-VLOOKUP(F63,'Horario salida'!$C$3:$F$32,4,FALSE)</f>
        <v>#N/A</v>
      </c>
      <c r="AC63" s="154" t="e">
        <f t="shared" si="74"/>
        <v>#N/A</v>
      </c>
      <c r="AD63" s="154" t="e">
        <f t="shared" si="75"/>
        <v>#N/A</v>
      </c>
      <c r="AE63" s="154" t="e">
        <f t="shared" si="76"/>
        <v>#N/A</v>
      </c>
    </row>
    <row r="64" spans="2:31" ht="17.399999999999999" outlineLevel="1" x14ac:dyDescent="0.3">
      <c r="B64" s="146"/>
      <c r="C64" s="147"/>
      <c r="D64" s="148" t="e">
        <f>VLOOKUP(C64,'1 - Dorsales clubs'!B:C,2,FALSE)</f>
        <v>#N/A</v>
      </c>
      <c r="E64" s="148" t="e">
        <f>VLOOKUP(D64,'1 - Dorsales clubs'!C:D,2,FALSE)</f>
        <v>#N/A</v>
      </c>
      <c r="F64" s="149" t="s">
        <v>288</v>
      </c>
      <c r="G64" s="150" t="e">
        <f>VLOOKUP(C64,TºCrono!B:C,2,FALSE)</f>
        <v>#N/A</v>
      </c>
      <c r="H64" s="151"/>
      <c r="I64" s="149" t="e">
        <f>IF(G64="D","DESCALIF.",IF(G64="A","ABANDONO",IF(G64="N","NO PRES.",CONCATENATE(AC64,":",AD64,":",AE64))))</f>
        <v>#N/A</v>
      </c>
      <c r="K64" s="152" t="e">
        <f>LEN(G64)</f>
        <v>#N/A</v>
      </c>
      <c r="N64" s="103" t="e">
        <f>VALUE(MID(G64,1,K64-4))</f>
        <v>#N/A</v>
      </c>
      <c r="O64" s="103" t="e">
        <f>VALUE(MID(G64,K64-4+1,2))</f>
        <v>#N/A</v>
      </c>
      <c r="P64" s="153" t="e">
        <f>VALUE(RIGHT(G64,2))</f>
        <v>#N/A</v>
      </c>
      <c r="Q64" s="153"/>
      <c r="R64" s="153" t="e">
        <f>IF(O64&lt;VLOOKUP(F64,'Horario salida'!$C$3:$E$32,3,FALSE),N64-1,N64)</f>
        <v>#N/A</v>
      </c>
      <c r="S64" s="153" t="e">
        <f>IF(O64&lt;VLOOKUP(F64,'Horario salida'!$C$3:$E$32,3,FALSE),O64+60,O64)</f>
        <v>#N/A</v>
      </c>
      <c r="T64" s="153" t="e">
        <f>IF(P64&lt;VLOOKUP(F64,'Horario salida'!$C$3:$F$32,4,FALSE),S64-1,S64)</f>
        <v>#N/A</v>
      </c>
      <c r="U64" s="153" t="e">
        <f>IF(P64&lt;VLOOKUP(F64,'Horario salida'!$C$3:$F$32,4,FALSE),P64+100,P64)</f>
        <v>#N/A</v>
      </c>
      <c r="V64" s="153"/>
      <c r="W64" s="153"/>
      <c r="X64" s="153"/>
      <c r="Y64" s="154" t="e">
        <f>R64-VLOOKUP(F64,'Horario salida'!$C$3:$D$34,2,FALSE)</f>
        <v>#N/A</v>
      </c>
      <c r="Z64" s="154" t="e">
        <f>T64-VLOOKUP(F64,'Horario salida'!$C$3:$E$32,3,FALSE)</f>
        <v>#N/A</v>
      </c>
      <c r="AA64" s="154" t="e">
        <f>U64-VLOOKUP(F64,'Horario salida'!$C$3:$F$32,4,FALSE)</f>
        <v>#N/A</v>
      </c>
      <c r="AC64" s="154" t="e">
        <f t="shared" ref="AC64:AC65" si="90">TEXT(Y64,"00")</f>
        <v>#N/A</v>
      </c>
      <c r="AD64" s="154" t="e">
        <f t="shared" ref="AD64:AD65" si="91">TEXT(Z64,"00")</f>
        <v>#N/A</v>
      </c>
      <c r="AE64" s="154" t="e">
        <f t="shared" ref="AE64:AE65" si="92">TEXT(AA64,"00")</f>
        <v>#N/A</v>
      </c>
    </row>
    <row r="65" spans="2:31" ht="17.399999999999999" outlineLevel="1" x14ac:dyDescent="0.3">
      <c r="B65" s="146"/>
      <c r="C65" s="147"/>
      <c r="D65" s="148" t="e">
        <f>VLOOKUP(C65,'1 - Dorsales clubs'!B:C,2,FALSE)</f>
        <v>#N/A</v>
      </c>
      <c r="E65" s="148" t="e">
        <f>VLOOKUP(D65,'1 - Dorsales clubs'!C:D,2,FALSE)</f>
        <v>#N/A</v>
      </c>
      <c r="F65" s="149" t="s">
        <v>288</v>
      </c>
      <c r="G65" s="150" t="e">
        <f>VLOOKUP(C65,TºCrono!B:C,2,FALSE)</f>
        <v>#N/A</v>
      </c>
      <c r="H65" s="151"/>
      <c r="I65" s="149" t="e">
        <f t="shared" ref="I65" si="93">IF(G65="D","DESCALIF.",IF(G65="A","ABANDONO",IF(G65="N","NO PRES.",CONCATENATE(AC65,":",AD65,":",AE65))))</f>
        <v>#N/A</v>
      </c>
      <c r="J65" s="152"/>
      <c r="K65" s="152" t="e">
        <f t="shared" ref="K65" si="94">LEN(G65)</f>
        <v>#N/A</v>
      </c>
      <c r="L65" s="152"/>
      <c r="M65" s="152"/>
      <c r="N65" s="103" t="e">
        <f t="shared" ref="N65" si="95">VALUE(MID(G65,1,K65-4))</f>
        <v>#N/A</v>
      </c>
      <c r="O65" s="103" t="e">
        <f t="shared" ref="O65" si="96">VALUE(MID(G65,K65-4+1,2))</f>
        <v>#N/A</v>
      </c>
      <c r="P65" s="153" t="e">
        <f t="shared" ref="P65" si="97">VALUE(RIGHT(G65,2))</f>
        <v>#N/A</v>
      </c>
      <c r="Q65" s="153"/>
      <c r="R65" s="153" t="e">
        <f>IF(O65&lt;VLOOKUP(F65,'Horario salida'!$C$3:$E$32,3,FALSE),N65-1,N65)</f>
        <v>#N/A</v>
      </c>
      <c r="S65" s="153" t="e">
        <f>IF(O65&lt;VLOOKUP(F65,'Horario salida'!$C$3:$E$32,3,FALSE),O65+60,O65)</f>
        <v>#N/A</v>
      </c>
      <c r="T65" s="153" t="e">
        <f>IF(P65&lt;VLOOKUP(F65,'Horario salida'!$C$3:$F$32,4,FALSE),S65-1,S65)</f>
        <v>#N/A</v>
      </c>
      <c r="U65" s="153" t="e">
        <f>IF(P65&lt;VLOOKUP(F65,'Horario salida'!$C$3:$F$32,4,FALSE),P65+100,P65)</f>
        <v>#N/A</v>
      </c>
      <c r="V65" s="153"/>
      <c r="W65" s="153"/>
      <c r="X65" s="153"/>
      <c r="Y65" s="154" t="e">
        <f>R65-VLOOKUP(F65,'Horario salida'!$C$3:$D$34,2,FALSE)</f>
        <v>#N/A</v>
      </c>
      <c r="Z65" s="154" t="e">
        <f>T65-VLOOKUP(F65,'Horario salida'!$C$3:$E$32,3,FALSE)</f>
        <v>#N/A</v>
      </c>
      <c r="AA65" s="154" t="e">
        <f>U65-VLOOKUP(F65,'Horario salida'!$C$3:$F$32,4,FALSE)</f>
        <v>#N/A</v>
      </c>
      <c r="AC65" s="154" t="e">
        <f t="shared" si="90"/>
        <v>#N/A</v>
      </c>
      <c r="AD65" s="154" t="e">
        <f t="shared" si="91"/>
        <v>#N/A</v>
      </c>
      <c r="AE65" s="154" t="e">
        <f t="shared" si="92"/>
        <v>#N/A</v>
      </c>
    </row>
    <row r="66" spans="2:31" ht="17.399999999999999" outlineLevel="1" x14ac:dyDescent="0.3">
      <c r="B66" s="131"/>
      <c r="C66" s="155"/>
      <c r="D66" s="156"/>
      <c r="E66" s="156"/>
      <c r="F66" s="153"/>
      <c r="G66" s="157"/>
      <c r="I66" s="153"/>
      <c r="J66" s="152"/>
      <c r="K66" s="152"/>
      <c r="L66" s="152"/>
      <c r="M66" s="152"/>
      <c r="P66" s="153"/>
      <c r="Q66" s="153"/>
      <c r="R66" s="153"/>
      <c r="S66" s="153"/>
      <c r="T66" s="153"/>
      <c r="U66" s="153"/>
      <c r="V66" s="153"/>
      <c r="W66" s="153"/>
      <c r="X66" s="153"/>
      <c r="Y66" s="154"/>
      <c r="Z66" s="154"/>
      <c r="AA66" s="154"/>
      <c r="AC66" s="154"/>
      <c r="AD66" s="154"/>
      <c r="AE66" s="154"/>
    </row>
    <row r="67" spans="2:31" outlineLevel="1" x14ac:dyDescent="0.3">
      <c r="C67" s="133"/>
      <c r="D67" s="134" t="s">
        <v>34</v>
      </c>
      <c r="E67" s="134" t="s">
        <v>74</v>
      </c>
      <c r="F67" s="135" t="s">
        <v>9</v>
      </c>
      <c r="G67" s="136"/>
      <c r="H67" s="137"/>
      <c r="I67" s="138">
        <f>VLOOKUP(F69,DATOS!$C$5:$D$40,2,FALSE)</f>
        <v>9</v>
      </c>
      <c r="J67" s="103">
        <f>COUNTIF(F69:$F$802,F69)</f>
        <v>9</v>
      </c>
      <c r="N67" s="123"/>
      <c r="O67" s="123"/>
      <c r="P67" s="123"/>
      <c r="Q67" s="128"/>
      <c r="R67" s="128"/>
      <c r="S67" s="128"/>
      <c r="T67" s="128"/>
      <c r="U67" s="128"/>
      <c r="V67" s="128"/>
      <c r="W67" s="128"/>
      <c r="X67" s="128"/>
      <c r="Y67" s="129"/>
      <c r="Z67" s="129"/>
      <c r="AA67" s="129"/>
      <c r="AB67" s="128"/>
      <c r="AC67" s="129"/>
      <c r="AD67" s="129"/>
      <c r="AE67" s="129"/>
    </row>
    <row r="68" spans="2:31" outlineLevel="1" x14ac:dyDescent="0.3">
      <c r="B68" s="134" t="s">
        <v>20</v>
      </c>
      <c r="C68" s="139" t="s">
        <v>3</v>
      </c>
      <c r="D68" s="134" t="s">
        <v>0</v>
      </c>
      <c r="E68" s="134" t="s">
        <v>1</v>
      </c>
      <c r="F68" s="134" t="s">
        <v>22</v>
      </c>
      <c r="G68" s="140" t="s">
        <v>7</v>
      </c>
      <c r="H68" s="141"/>
      <c r="I68" s="142" t="s">
        <v>8</v>
      </c>
      <c r="N68" s="143"/>
      <c r="O68" s="143"/>
      <c r="P68" s="144"/>
      <c r="Q68" s="143"/>
      <c r="R68" s="144"/>
      <c r="S68" s="144"/>
      <c r="T68" s="144"/>
      <c r="U68" s="144"/>
      <c r="V68" s="144"/>
      <c r="W68" s="144"/>
      <c r="X68" s="143"/>
      <c r="Y68" s="145"/>
      <c r="Z68" s="145"/>
      <c r="AA68" s="145"/>
      <c r="AC68" s="145"/>
      <c r="AD68" s="145"/>
      <c r="AE68" s="145"/>
    </row>
    <row r="69" spans="2:31" ht="17.399999999999999" outlineLevel="1" x14ac:dyDescent="0.3">
      <c r="B69" s="146">
        <v>33</v>
      </c>
      <c r="C69" s="196">
        <v>105</v>
      </c>
      <c r="D69" s="148" t="str">
        <f>VLOOKUP(C69,'1 - Dorsales clubs'!B:C,2,FALSE)</f>
        <v>CARLOS LARREA SEGURAJAUREGI</v>
      </c>
      <c r="E69" s="148" t="str">
        <f>VLOOKUP(D69,'1 - Dorsales clubs'!C:D,2,FALSE)</f>
        <v>CLUB PIRAGÜISMO ANTARES</v>
      </c>
      <c r="F69" s="149" t="s">
        <v>296</v>
      </c>
      <c r="G69" s="150">
        <f>VLOOKUP(C69,TºCrono!B:C,2,FALSE)</f>
        <v>245016</v>
      </c>
      <c r="H69" s="151"/>
      <c r="I69" s="149" t="str">
        <f t="shared" ref="I69:I76" si="98">IF(G69="D","DESCALIF.",IF(G69="A","ABANDONO",IF(G69="N","NO PRES.",CONCATENATE(AC69,":",AD69,":",AE69))))</f>
        <v>24:05:16</v>
      </c>
      <c r="J69" s="152"/>
      <c r="K69" s="152">
        <f t="shared" ref="K69:K76" si="99">LEN(G69)</f>
        <v>6</v>
      </c>
      <c r="L69" s="152"/>
      <c r="M69" s="152"/>
      <c r="N69" s="103">
        <f t="shared" ref="N69:N76" si="100">VALUE(MID(G69,1,K69-4))</f>
        <v>24</v>
      </c>
      <c r="O69" s="103">
        <f t="shared" ref="O69:O76" si="101">VALUE(MID(G69,K69-4+1,2))</f>
        <v>50</v>
      </c>
      <c r="P69" s="153">
        <f t="shared" ref="P69:P76" si="102">VALUE(RIGHT(G69,2))</f>
        <v>16</v>
      </c>
      <c r="Q69" s="153"/>
      <c r="R69" s="153">
        <f>IF(O69&lt;VLOOKUP(F69,'Horario salida'!$C$3:$E$32,3,FALSE),N69-1,N69)</f>
        <v>24</v>
      </c>
      <c r="S69" s="153">
        <f>IF(O69&lt;VLOOKUP(F69,'Horario salida'!$C$3:$E$32,3,FALSE),O69+60,O69)</f>
        <v>50</v>
      </c>
      <c r="T69" s="153">
        <f>IF(P69&lt;VLOOKUP(F69,'Horario salida'!$C$3:$F$32,4,FALSE),S69-1,S69)</f>
        <v>50</v>
      </c>
      <c r="U69" s="153">
        <f>IF(P69&lt;VLOOKUP(F69,'Horario salida'!$C$3:$F$32,4,FALSE),P69+100,P69)</f>
        <v>16</v>
      </c>
      <c r="V69" s="153"/>
      <c r="W69" s="153"/>
      <c r="X69" s="153"/>
      <c r="Y69" s="154">
        <f>R69-VLOOKUP(F69,'Horario salida'!$C$3:$D$34,2,FALSE)</f>
        <v>24</v>
      </c>
      <c r="Z69" s="154">
        <f>T69-VLOOKUP(F69,'Horario salida'!$C$3:$E$32,3,FALSE)</f>
        <v>5</v>
      </c>
      <c r="AA69" s="154">
        <f>U69-VLOOKUP(F69,'Horario salida'!$C$3:$F$32,4,FALSE)</f>
        <v>16</v>
      </c>
      <c r="AC69" s="154" t="str">
        <f t="shared" ref="AC69:AE76" si="103">TEXT(Y69,"00")</f>
        <v>24</v>
      </c>
      <c r="AD69" s="154" t="str">
        <f t="shared" si="103"/>
        <v>05</v>
      </c>
      <c r="AE69" s="154" t="str">
        <f t="shared" si="103"/>
        <v>16</v>
      </c>
    </row>
    <row r="70" spans="2:31" ht="18" outlineLevel="1" x14ac:dyDescent="0.35">
      <c r="B70" s="146">
        <v>29</v>
      </c>
      <c r="C70" s="38">
        <v>256</v>
      </c>
      <c r="D70" s="148" t="str">
        <f>VLOOKUP(C70,'1 - Dorsales clubs'!B:C,2,FALSE)</f>
        <v>Gabriel Malón Garralda</v>
      </c>
      <c r="E70" s="148" t="str">
        <f>VLOOKUP(D70,'1 - Dorsales clubs'!C:D,2,FALSE)</f>
        <v>Club Natación Pamplona</v>
      </c>
      <c r="F70" s="149" t="s">
        <v>296</v>
      </c>
      <c r="G70" s="150">
        <f>VLOOKUP(C70,TºCrono!B:C,2,FALSE)</f>
        <v>260209</v>
      </c>
      <c r="H70" s="151"/>
      <c r="I70" s="149" t="str">
        <f t="shared" ref="I70:I71" si="104">IF(G70="D","DESCALIF.",IF(G70="A","ABANDONO",IF(G70="N","NO PRES.",CONCATENATE(AC70,":",AD70,":",AE70))))</f>
        <v>25:17:09</v>
      </c>
      <c r="J70" s="152"/>
      <c r="K70" s="152">
        <f t="shared" ref="K70:K71" si="105">LEN(G70)</f>
        <v>6</v>
      </c>
      <c r="L70" s="152"/>
      <c r="M70" s="152"/>
      <c r="N70" s="103">
        <f t="shared" ref="N70:N71" si="106">VALUE(MID(G70,1,K70-4))</f>
        <v>26</v>
      </c>
      <c r="O70" s="103">
        <f t="shared" ref="O70:O71" si="107">VALUE(MID(G70,K70-4+1,2))</f>
        <v>2</v>
      </c>
      <c r="P70" s="153">
        <f t="shared" ref="P70:P71" si="108">VALUE(RIGHT(G70,2))</f>
        <v>9</v>
      </c>
      <c r="Q70" s="153"/>
      <c r="R70" s="153">
        <f>IF(O70&lt;VLOOKUP(F70,'Horario salida'!$C$3:$E$32,3,FALSE),N70-1,N70)</f>
        <v>25</v>
      </c>
      <c r="S70" s="153">
        <f>IF(O70&lt;VLOOKUP(F70,'Horario salida'!$C$3:$E$32,3,FALSE),O70+60,O70)</f>
        <v>62</v>
      </c>
      <c r="T70" s="153">
        <f>IF(P70&lt;VLOOKUP(F70,'Horario salida'!$C$3:$F$32,4,FALSE),S70-1,S70)</f>
        <v>62</v>
      </c>
      <c r="U70" s="153">
        <f>IF(P70&lt;VLOOKUP(F70,'Horario salida'!$C$3:$F$32,4,FALSE),P70+100,P70)</f>
        <v>9</v>
      </c>
      <c r="V70" s="153"/>
      <c r="W70" s="153"/>
      <c r="X70" s="153"/>
      <c r="Y70" s="154">
        <f>R70-VLOOKUP(F70,'Horario salida'!$C$3:$D$34,2,FALSE)</f>
        <v>25</v>
      </c>
      <c r="Z70" s="154">
        <f>T70-VLOOKUP(F70,'Horario salida'!$C$3:$E$32,3,FALSE)</f>
        <v>17</v>
      </c>
      <c r="AA70" s="154">
        <f>U70-VLOOKUP(F70,'Horario salida'!$C$3:$F$32,4,FALSE)</f>
        <v>9</v>
      </c>
      <c r="AC70" s="154" t="str">
        <f t="shared" ref="AC70:AC71" si="109">TEXT(Y70,"00")</f>
        <v>25</v>
      </c>
      <c r="AD70" s="154" t="str">
        <f t="shared" ref="AD70:AD71" si="110">TEXT(Z70,"00")</f>
        <v>17</v>
      </c>
      <c r="AE70" s="154" t="str">
        <f t="shared" ref="AE70:AE71" si="111">TEXT(AA70,"00")</f>
        <v>09</v>
      </c>
    </row>
    <row r="71" spans="2:31" ht="18" outlineLevel="1" x14ac:dyDescent="0.3">
      <c r="B71" s="146">
        <v>26</v>
      </c>
      <c r="C71" s="199">
        <v>222</v>
      </c>
      <c r="D71" s="148" t="str">
        <f>VLOOKUP(C71,'1 - Dorsales clubs'!B:C,2,FALSE)</f>
        <v>Jose Maria Esteban Celorrio</v>
      </c>
      <c r="E71" s="148" t="str">
        <f>VLOOKUP(D71,'1 - Dorsales clubs'!C:D,2,FALSE)</f>
        <v>Club Náutico de Zaragoza</v>
      </c>
      <c r="F71" s="149" t="s">
        <v>296</v>
      </c>
      <c r="G71" s="150">
        <f>VLOOKUP(C71,TºCrono!B:C,2,FALSE)</f>
        <v>265215</v>
      </c>
      <c r="H71" s="151"/>
      <c r="I71" s="149" t="str">
        <f t="shared" si="104"/>
        <v>26:07:15</v>
      </c>
      <c r="J71" s="152"/>
      <c r="K71" s="152">
        <f t="shared" si="105"/>
        <v>6</v>
      </c>
      <c r="L71" s="152"/>
      <c r="M71" s="152"/>
      <c r="N71" s="103">
        <f t="shared" si="106"/>
        <v>26</v>
      </c>
      <c r="O71" s="103">
        <f t="shared" si="107"/>
        <v>52</v>
      </c>
      <c r="P71" s="153">
        <f t="shared" si="108"/>
        <v>15</v>
      </c>
      <c r="Q71" s="153"/>
      <c r="R71" s="153">
        <f>IF(O71&lt;VLOOKUP(F71,'Horario salida'!$C$3:$E$32,3,FALSE),N71-1,N71)</f>
        <v>26</v>
      </c>
      <c r="S71" s="153">
        <f>IF(O71&lt;VLOOKUP(F71,'Horario salida'!$C$3:$E$32,3,FALSE),O71+60,O71)</f>
        <v>52</v>
      </c>
      <c r="T71" s="153">
        <f>IF(P71&lt;VLOOKUP(F71,'Horario salida'!$C$3:$F$32,4,FALSE),S71-1,S71)</f>
        <v>52</v>
      </c>
      <c r="U71" s="153">
        <f>IF(P71&lt;VLOOKUP(F71,'Horario salida'!$C$3:$F$32,4,FALSE),P71+100,P71)</f>
        <v>15</v>
      </c>
      <c r="V71" s="153"/>
      <c r="W71" s="153"/>
      <c r="X71" s="153"/>
      <c r="Y71" s="154">
        <f>R71-VLOOKUP(F71,'Horario salida'!$C$3:$D$34,2,FALSE)</f>
        <v>26</v>
      </c>
      <c r="Z71" s="154">
        <f>T71-VLOOKUP(F71,'Horario salida'!$C$3:$E$32,3,FALSE)</f>
        <v>7</v>
      </c>
      <c r="AA71" s="154">
        <f>U71-VLOOKUP(F71,'Horario salida'!$C$3:$F$32,4,FALSE)</f>
        <v>15</v>
      </c>
      <c r="AC71" s="154" t="str">
        <f t="shared" si="109"/>
        <v>26</v>
      </c>
      <c r="AD71" s="154" t="str">
        <f t="shared" si="110"/>
        <v>07</v>
      </c>
      <c r="AE71" s="154" t="str">
        <f t="shared" si="111"/>
        <v>15</v>
      </c>
    </row>
    <row r="72" spans="2:31" ht="18" outlineLevel="1" x14ac:dyDescent="0.35">
      <c r="B72" s="146">
        <v>24</v>
      </c>
      <c r="C72" s="38">
        <v>243</v>
      </c>
      <c r="D72" s="148" t="str">
        <f>VLOOKUP(C72,'1 - Dorsales clubs'!B:C,2,FALSE)</f>
        <v>PASCUAL LOPEZ</v>
      </c>
      <c r="E72" s="148" t="str">
        <f>VLOOKUP(D72,'1 - Dorsales clubs'!C:D,2,FALSE)</f>
        <v>CD MONKAYAK HIBERUS</v>
      </c>
      <c r="F72" s="149" t="s">
        <v>296</v>
      </c>
      <c r="G72" s="150">
        <f>VLOOKUP(C72,TºCrono!B:C,2,FALSE)</f>
        <v>294905</v>
      </c>
      <c r="H72" s="151"/>
      <c r="I72" s="149" t="str">
        <f t="shared" si="98"/>
        <v>29:04:05</v>
      </c>
      <c r="J72" s="152"/>
      <c r="K72" s="152">
        <f t="shared" si="99"/>
        <v>6</v>
      </c>
      <c r="L72" s="152"/>
      <c r="M72" s="152"/>
      <c r="N72" s="103">
        <f t="shared" si="100"/>
        <v>29</v>
      </c>
      <c r="O72" s="103">
        <f t="shared" si="101"/>
        <v>49</v>
      </c>
      <c r="P72" s="153">
        <f t="shared" si="102"/>
        <v>5</v>
      </c>
      <c r="Q72" s="153"/>
      <c r="R72" s="153">
        <f>IF(O72&lt;VLOOKUP(F72,'Horario salida'!$C$3:$E$32,3,FALSE),N72-1,N72)</f>
        <v>29</v>
      </c>
      <c r="S72" s="153">
        <f>IF(O72&lt;VLOOKUP(F72,'Horario salida'!$C$3:$E$32,3,FALSE),O72+60,O72)</f>
        <v>49</v>
      </c>
      <c r="T72" s="153">
        <f>IF(P72&lt;VLOOKUP(F72,'Horario salida'!$C$3:$F$32,4,FALSE),S72-1,S72)</f>
        <v>49</v>
      </c>
      <c r="U72" s="153">
        <f>IF(P72&lt;VLOOKUP(F72,'Horario salida'!$C$3:$F$32,4,FALSE),P72+100,P72)</f>
        <v>5</v>
      </c>
      <c r="V72" s="153"/>
      <c r="W72" s="153"/>
      <c r="X72" s="153"/>
      <c r="Y72" s="154">
        <f>R72-VLOOKUP(F72,'Horario salida'!$C$3:$D$34,2,FALSE)</f>
        <v>29</v>
      </c>
      <c r="Z72" s="154">
        <f>T72-VLOOKUP(F72,'Horario salida'!$C$3:$E$32,3,FALSE)</f>
        <v>4</v>
      </c>
      <c r="AA72" s="154">
        <f>U72-VLOOKUP(F72,'Horario salida'!$C$3:$F$32,4,FALSE)</f>
        <v>5</v>
      </c>
      <c r="AC72" s="154" t="str">
        <f t="shared" si="103"/>
        <v>29</v>
      </c>
      <c r="AD72" s="154" t="str">
        <f t="shared" si="103"/>
        <v>04</v>
      </c>
      <c r="AE72" s="154" t="str">
        <f t="shared" si="103"/>
        <v>05</v>
      </c>
    </row>
    <row r="73" spans="2:31" ht="18" outlineLevel="1" x14ac:dyDescent="0.35">
      <c r="B73" s="146">
        <v>23</v>
      </c>
      <c r="C73" s="38">
        <v>124</v>
      </c>
      <c r="D73" s="148" t="str">
        <f>VLOOKUP(C73,'1 - Dorsales clubs'!B:C,2,FALSE)</f>
        <v>Juan Carlos Larrea</v>
      </c>
      <c r="E73" s="148" t="str">
        <f>VLOOKUP(D73,'1 - Dorsales clubs'!C:D,2,FALSE)</f>
        <v>CLUB PIRAGUISMO GETXO-GETXO KAYAK</v>
      </c>
      <c r="F73" s="149" t="s">
        <v>296</v>
      </c>
      <c r="G73" s="150">
        <f>VLOOKUP(C73,TºCrono!B:C,2,FALSE)</f>
        <v>333707</v>
      </c>
      <c r="H73" s="151"/>
      <c r="I73" s="149" t="str">
        <f t="shared" ref="I73" si="112">IF(G73="D","DESCALIF.",IF(G73="A","ABANDONO",IF(G73="N","NO PRES.",CONCATENATE(AC73,":",AD73,":",AE73))))</f>
        <v>32:52:07</v>
      </c>
      <c r="J73" s="152"/>
      <c r="K73" s="152">
        <f t="shared" ref="K73" si="113">LEN(G73)</f>
        <v>6</v>
      </c>
      <c r="L73" s="152"/>
      <c r="M73" s="152"/>
      <c r="N73" s="103">
        <f t="shared" ref="N73" si="114">VALUE(MID(G73,1,K73-4))</f>
        <v>33</v>
      </c>
      <c r="O73" s="103">
        <f t="shared" ref="O73" si="115">VALUE(MID(G73,K73-4+1,2))</f>
        <v>37</v>
      </c>
      <c r="P73" s="153">
        <f t="shared" ref="P73" si="116">VALUE(RIGHT(G73,2))</f>
        <v>7</v>
      </c>
      <c r="Q73" s="153"/>
      <c r="R73" s="153">
        <f>IF(O73&lt;VLOOKUP(F73,'Horario salida'!$C$3:$E$32,3,FALSE),N73-1,N73)</f>
        <v>32</v>
      </c>
      <c r="S73" s="153">
        <f>IF(O73&lt;VLOOKUP(F73,'Horario salida'!$C$3:$E$32,3,FALSE),O73+60,O73)</f>
        <v>97</v>
      </c>
      <c r="T73" s="153">
        <f>IF(P73&lt;VLOOKUP(F73,'Horario salida'!$C$3:$F$32,4,FALSE),S73-1,S73)</f>
        <v>97</v>
      </c>
      <c r="U73" s="153">
        <f>IF(P73&lt;VLOOKUP(F73,'Horario salida'!$C$3:$F$32,4,FALSE),P73+100,P73)</f>
        <v>7</v>
      </c>
      <c r="V73" s="153"/>
      <c r="W73" s="153"/>
      <c r="X73" s="153"/>
      <c r="Y73" s="154">
        <f>R73-VLOOKUP(F73,'Horario salida'!$C$3:$D$34,2,FALSE)</f>
        <v>32</v>
      </c>
      <c r="Z73" s="154">
        <f>T73-VLOOKUP(F73,'Horario salida'!$C$3:$E$32,3,FALSE)</f>
        <v>52</v>
      </c>
      <c r="AA73" s="154">
        <f>U73-VLOOKUP(F73,'Horario salida'!$C$3:$F$32,4,FALSE)</f>
        <v>7</v>
      </c>
      <c r="AC73" s="154" t="str">
        <f t="shared" ref="AC73" si="117">TEXT(Y73,"00")</f>
        <v>32</v>
      </c>
      <c r="AD73" s="154" t="str">
        <f t="shared" ref="AD73" si="118">TEXT(Z73,"00")</f>
        <v>52</v>
      </c>
      <c r="AE73" s="154" t="str">
        <f t="shared" ref="AE73" si="119">TEXT(AA73,"00")</f>
        <v>07</v>
      </c>
    </row>
    <row r="74" spans="2:31" ht="18" outlineLevel="1" x14ac:dyDescent="0.3">
      <c r="B74" s="146">
        <v>22</v>
      </c>
      <c r="C74" s="199">
        <v>38</v>
      </c>
      <c r="D74" s="148" t="str">
        <f>VLOOKUP(C74,'1 - Dorsales clubs'!B:C,2,FALSE)</f>
        <v>Jose Luis Casamian Saso</v>
      </c>
      <c r="E74" s="148" t="str">
        <f>VLOOKUP(D74,'1 - Dorsales clubs'!C:D,2,FALSE)</f>
        <v>Club Deportivo enhol Ebrokayak</v>
      </c>
      <c r="F74" s="149" t="s">
        <v>296</v>
      </c>
      <c r="G74" s="150">
        <f>VLOOKUP(C74,TºCrono!B:C,2,FALSE)</f>
        <v>343341</v>
      </c>
      <c r="H74" s="151"/>
      <c r="I74" s="149" t="str">
        <f t="shared" si="98"/>
        <v>33:48:41</v>
      </c>
      <c r="J74" s="152"/>
      <c r="K74" s="152">
        <f t="shared" si="99"/>
        <v>6</v>
      </c>
      <c r="L74" s="152"/>
      <c r="M74" s="152"/>
      <c r="N74" s="103">
        <f t="shared" si="100"/>
        <v>34</v>
      </c>
      <c r="O74" s="103">
        <f t="shared" si="101"/>
        <v>33</v>
      </c>
      <c r="P74" s="153">
        <f t="shared" si="102"/>
        <v>41</v>
      </c>
      <c r="Q74" s="153"/>
      <c r="R74" s="153">
        <f>IF(O74&lt;VLOOKUP(F74,'Horario salida'!$C$3:$E$32,3,FALSE),N74-1,N74)</f>
        <v>33</v>
      </c>
      <c r="S74" s="153">
        <f>IF(O74&lt;VLOOKUP(F74,'Horario salida'!$C$3:$E$32,3,FALSE),O74+60,O74)</f>
        <v>93</v>
      </c>
      <c r="T74" s="153">
        <f>IF(P74&lt;VLOOKUP(F74,'Horario salida'!$C$3:$F$32,4,FALSE),S74-1,S74)</f>
        <v>93</v>
      </c>
      <c r="U74" s="153">
        <f>IF(P74&lt;VLOOKUP(F74,'Horario salida'!$C$3:$F$32,4,FALSE),P74+100,P74)</f>
        <v>41</v>
      </c>
      <c r="V74" s="153"/>
      <c r="W74" s="153"/>
      <c r="X74" s="153"/>
      <c r="Y74" s="154">
        <f>R74-VLOOKUP(F74,'Horario salida'!$C$3:$D$34,2,FALSE)</f>
        <v>33</v>
      </c>
      <c r="Z74" s="154">
        <f>T74-VLOOKUP(F74,'Horario salida'!$C$3:$E$32,3,FALSE)</f>
        <v>48</v>
      </c>
      <c r="AA74" s="154">
        <f>U74-VLOOKUP(F74,'Horario salida'!$C$3:$F$32,4,FALSE)</f>
        <v>41</v>
      </c>
      <c r="AC74" s="154" t="str">
        <f t="shared" si="103"/>
        <v>33</v>
      </c>
      <c r="AD74" s="154" t="str">
        <f t="shared" si="103"/>
        <v>48</v>
      </c>
      <c r="AE74" s="154" t="str">
        <f t="shared" si="103"/>
        <v>41</v>
      </c>
    </row>
    <row r="75" spans="2:31" ht="18" outlineLevel="1" x14ac:dyDescent="0.35">
      <c r="B75" s="146">
        <v>21</v>
      </c>
      <c r="C75" s="38">
        <v>223</v>
      </c>
      <c r="D75" s="148" t="str">
        <f>VLOOKUP(C75,'1 - Dorsales clubs'!B:C,2,FALSE)</f>
        <v>Fernando Aznar infante</v>
      </c>
      <c r="E75" s="148" t="str">
        <f>VLOOKUP(D75,'1 - Dorsales clubs'!C:D,2,FALSE)</f>
        <v>Club Náutico de Zaragoza</v>
      </c>
      <c r="F75" s="149" t="s">
        <v>296</v>
      </c>
      <c r="G75" s="150">
        <f>VLOOKUP(C75,TºCrono!B:C,2,FALSE)</f>
        <v>352939</v>
      </c>
      <c r="H75" s="151"/>
      <c r="I75" s="149" t="str">
        <f t="shared" si="98"/>
        <v>34:44:39</v>
      </c>
      <c r="J75" s="152"/>
      <c r="K75" s="152">
        <f t="shared" si="99"/>
        <v>6</v>
      </c>
      <c r="L75" s="152"/>
      <c r="M75" s="152"/>
      <c r="N75" s="103">
        <f t="shared" si="100"/>
        <v>35</v>
      </c>
      <c r="O75" s="103">
        <f t="shared" si="101"/>
        <v>29</v>
      </c>
      <c r="P75" s="153">
        <f t="shared" si="102"/>
        <v>39</v>
      </c>
      <c r="Q75" s="153"/>
      <c r="R75" s="153">
        <f>IF(O75&lt;VLOOKUP(F75,'Horario salida'!$C$3:$E$32,3,FALSE),N75-1,N75)</f>
        <v>34</v>
      </c>
      <c r="S75" s="153">
        <f>IF(O75&lt;VLOOKUP(F75,'Horario salida'!$C$3:$E$32,3,FALSE),O75+60,O75)</f>
        <v>89</v>
      </c>
      <c r="T75" s="153">
        <f>IF(P75&lt;VLOOKUP(F75,'Horario salida'!$C$3:$F$32,4,FALSE),S75-1,S75)</f>
        <v>89</v>
      </c>
      <c r="U75" s="153">
        <f>IF(P75&lt;VLOOKUP(F75,'Horario salida'!$C$3:$F$32,4,FALSE),P75+100,P75)</f>
        <v>39</v>
      </c>
      <c r="V75" s="153"/>
      <c r="W75" s="153"/>
      <c r="X75" s="153"/>
      <c r="Y75" s="154">
        <f>R75-VLOOKUP(F75,'Horario salida'!$C$3:$D$34,2,FALSE)</f>
        <v>34</v>
      </c>
      <c r="Z75" s="154">
        <f>T75-VLOOKUP(F75,'Horario salida'!$C$3:$E$32,3,FALSE)</f>
        <v>44</v>
      </c>
      <c r="AA75" s="154">
        <f>U75-VLOOKUP(F75,'Horario salida'!$C$3:$F$32,4,FALSE)</f>
        <v>39</v>
      </c>
      <c r="AC75" s="154" t="str">
        <f t="shared" si="103"/>
        <v>34</v>
      </c>
      <c r="AD75" s="154" t="str">
        <f t="shared" si="103"/>
        <v>44</v>
      </c>
      <c r="AE75" s="154" t="str">
        <f t="shared" si="103"/>
        <v>39</v>
      </c>
    </row>
    <row r="76" spans="2:31" ht="18" outlineLevel="1" x14ac:dyDescent="0.3">
      <c r="B76" s="146">
        <v>20</v>
      </c>
      <c r="C76" s="199">
        <v>2</v>
      </c>
      <c r="D76" s="148" t="str">
        <f>VLOOKUP(C76,'1 - Dorsales clubs'!B:C,2,FALSE)</f>
        <v>Jose Maria Hollos Llorente</v>
      </c>
      <c r="E76" s="148" t="str">
        <f>VLOOKUP(D76,'1 - Dorsales clubs'!C:D,2,FALSE)</f>
        <v>Mansilla</v>
      </c>
      <c r="F76" s="149" t="s">
        <v>296</v>
      </c>
      <c r="G76" s="150">
        <f>VLOOKUP(C76,TºCrono!B:C,2,FALSE)</f>
        <v>360361</v>
      </c>
      <c r="H76" s="151"/>
      <c r="I76" s="149" t="str">
        <f t="shared" si="98"/>
        <v>35:18:61</v>
      </c>
      <c r="J76" s="152"/>
      <c r="K76" s="152">
        <f t="shared" si="99"/>
        <v>6</v>
      </c>
      <c r="L76" s="152"/>
      <c r="M76" s="152"/>
      <c r="N76" s="103">
        <f t="shared" si="100"/>
        <v>36</v>
      </c>
      <c r="O76" s="103">
        <f t="shared" si="101"/>
        <v>3</v>
      </c>
      <c r="P76" s="153">
        <f t="shared" si="102"/>
        <v>61</v>
      </c>
      <c r="Q76" s="153"/>
      <c r="R76" s="153">
        <f>IF(O76&lt;VLOOKUP(F76,'Horario salida'!$C$3:$E$32,3,FALSE),N76-1,N76)</f>
        <v>35</v>
      </c>
      <c r="S76" s="153">
        <f>IF(O76&lt;VLOOKUP(F76,'Horario salida'!$C$3:$E$32,3,FALSE),O76+60,O76)</f>
        <v>63</v>
      </c>
      <c r="T76" s="153">
        <f>IF(P76&lt;VLOOKUP(F76,'Horario salida'!$C$3:$F$32,4,FALSE),S76-1,S76)</f>
        <v>63</v>
      </c>
      <c r="U76" s="153">
        <f>IF(P76&lt;VLOOKUP(F76,'Horario salida'!$C$3:$F$32,4,FALSE),P76+100,P76)</f>
        <v>61</v>
      </c>
      <c r="V76" s="153"/>
      <c r="W76" s="153"/>
      <c r="X76" s="153"/>
      <c r="Y76" s="154">
        <f>R76-VLOOKUP(F76,'Horario salida'!$C$3:$D$34,2,FALSE)</f>
        <v>35</v>
      </c>
      <c r="Z76" s="154">
        <f>T76-VLOOKUP(F76,'Horario salida'!$C$3:$E$32,3,FALSE)</f>
        <v>18</v>
      </c>
      <c r="AA76" s="154">
        <f>U76-VLOOKUP(F76,'Horario salida'!$C$3:$F$32,4,FALSE)</f>
        <v>61</v>
      </c>
      <c r="AC76" s="154" t="str">
        <f t="shared" si="103"/>
        <v>35</v>
      </c>
      <c r="AD76" s="154" t="str">
        <f t="shared" si="103"/>
        <v>18</v>
      </c>
      <c r="AE76" s="154" t="str">
        <f t="shared" si="103"/>
        <v>61</v>
      </c>
    </row>
    <row r="77" spans="2:31" ht="18" outlineLevel="1" x14ac:dyDescent="0.35">
      <c r="B77" s="146">
        <v>19</v>
      </c>
      <c r="C77" s="38">
        <v>220</v>
      </c>
      <c r="D77" s="148" t="str">
        <f>VLOOKUP(C77,'1 - Dorsales clubs'!B:C,2,FALSE)</f>
        <v>Ignacio José Ruiz Iribarne</v>
      </c>
      <c r="E77" s="148" t="str">
        <f>VLOOKUP(D77,'1 - Dorsales clubs'!C:D,2,FALSE)</f>
        <v>Club Náutico de Zaragoza</v>
      </c>
      <c r="F77" s="149" t="s">
        <v>296</v>
      </c>
      <c r="G77" s="150">
        <f>VLOOKUP(C77,TºCrono!B:C,2,FALSE)</f>
        <v>380345</v>
      </c>
      <c r="H77" s="151"/>
      <c r="I77" s="149" t="str">
        <f t="shared" ref="I77" si="120">IF(G77="D","DESCALIF.",IF(G77="A","ABANDONO",IF(G77="N","NO PRES.",CONCATENATE(AC77,":",AD77,":",AE77))))</f>
        <v>37:18:45</v>
      </c>
      <c r="J77" s="152"/>
      <c r="K77" s="152">
        <f t="shared" ref="K77" si="121">LEN(G77)</f>
        <v>6</v>
      </c>
      <c r="L77" s="152"/>
      <c r="M77" s="152"/>
      <c r="N77" s="103">
        <f t="shared" ref="N77" si="122">VALUE(MID(G77,1,K77-4))</f>
        <v>38</v>
      </c>
      <c r="O77" s="103">
        <f t="shared" ref="O77" si="123">VALUE(MID(G77,K77-4+1,2))</f>
        <v>3</v>
      </c>
      <c r="P77" s="153">
        <f t="shared" ref="P77" si="124">VALUE(RIGHT(G77,2))</f>
        <v>45</v>
      </c>
      <c r="Q77" s="153"/>
      <c r="R77" s="153">
        <f>IF(O77&lt;VLOOKUP(F77,'Horario salida'!$C$3:$E$32,3,FALSE),N77-1,N77)</f>
        <v>37</v>
      </c>
      <c r="S77" s="153">
        <f>IF(O77&lt;VLOOKUP(F77,'Horario salida'!$C$3:$E$32,3,FALSE),O77+60,O77)</f>
        <v>63</v>
      </c>
      <c r="T77" s="153">
        <f>IF(P77&lt;VLOOKUP(F77,'Horario salida'!$C$3:$F$32,4,FALSE),S77-1,S77)</f>
        <v>63</v>
      </c>
      <c r="U77" s="153">
        <f>IF(P77&lt;VLOOKUP(F77,'Horario salida'!$C$3:$F$32,4,FALSE),P77+100,P77)</f>
        <v>45</v>
      </c>
      <c r="V77" s="153"/>
      <c r="W77" s="153"/>
      <c r="X77" s="153"/>
      <c r="Y77" s="154">
        <f>R77-VLOOKUP(F77,'Horario salida'!$C$3:$D$34,2,FALSE)</f>
        <v>37</v>
      </c>
      <c r="Z77" s="154">
        <f>T77-VLOOKUP(F77,'Horario salida'!$C$3:$E$32,3,FALSE)</f>
        <v>18</v>
      </c>
      <c r="AA77" s="154">
        <f>U77-VLOOKUP(F77,'Horario salida'!$C$3:$F$32,4,FALSE)</f>
        <v>45</v>
      </c>
      <c r="AC77" s="154" t="str">
        <f t="shared" ref="AC77" si="125">TEXT(Y77,"00")</f>
        <v>37</v>
      </c>
      <c r="AD77" s="154" t="str">
        <f t="shared" ref="AD77" si="126">TEXT(Z77,"00")</f>
        <v>18</v>
      </c>
      <c r="AE77" s="154" t="str">
        <f t="shared" ref="AE77" si="127">TEXT(AA77,"00")</f>
        <v>45</v>
      </c>
    </row>
    <row r="78" spans="2:31" ht="16.95" customHeight="1" outlineLevel="1" x14ac:dyDescent="0.3">
      <c r="N78" s="123"/>
      <c r="O78" s="123"/>
      <c r="P78" s="123"/>
      <c r="Q78" s="128"/>
      <c r="R78" s="128"/>
      <c r="S78" s="128"/>
      <c r="T78" s="128"/>
      <c r="U78" s="128"/>
      <c r="V78" s="128"/>
      <c r="W78" s="128"/>
      <c r="X78" s="128"/>
      <c r="Y78" s="129"/>
      <c r="Z78" s="129"/>
      <c r="AA78" s="129"/>
      <c r="AB78" s="128"/>
      <c r="AC78" s="129"/>
      <c r="AD78" s="129"/>
      <c r="AE78" s="129"/>
    </row>
    <row r="79" spans="2:31" outlineLevel="1" x14ac:dyDescent="0.3">
      <c r="C79" s="133"/>
      <c r="D79" s="134" t="s">
        <v>10</v>
      </c>
      <c r="E79" s="134" t="s">
        <v>37</v>
      </c>
      <c r="F79" s="135" t="s">
        <v>9</v>
      </c>
      <c r="G79" s="136"/>
      <c r="H79" s="137"/>
      <c r="I79" s="138">
        <f>VLOOKUP(F81,DATOS!$C$5:$D$40,2,FALSE)</f>
        <v>4</v>
      </c>
      <c r="J79" s="103">
        <f>COUNTIF(F81:$F$802,F81)</f>
        <v>4</v>
      </c>
      <c r="N79" s="123"/>
      <c r="O79" s="123"/>
      <c r="P79" s="123"/>
      <c r="Q79" s="128"/>
      <c r="R79" s="128"/>
      <c r="S79" s="128"/>
      <c r="T79" s="128"/>
      <c r="U79" s="128"/>
      <c r="V79" s="128"/>
      <c r="W79" s="128"/>
      <c r="X79" s="128"/>
      <c r="Y79" s="129"/>
      <c r="Z79" s="129"/>
      <c r="AA79" s="129"/>
      <c r="AB79" s="128"/>
      <c r="AC79" s="129"/>
      <c r="AD79" s="129"/>
      <c r="AE79" s="129"/>
    </row>
    <row r="80" spans="2:31" outlineLevel="1" x14ac:dyDescent="0.3">
      <c r="B80" s="134" t="s">
        <v>20</v>
      </c>
      <c r="C80" s="139" t="s">
        <v>3</v>
      </c>
      <c r="D80" s="134" t="s">
        <v>0</v>
      </c>
      <c r="E80" s="134" t="s">
        <v>1</v>
      </c>
      <c r="F80" s="134" t="s">
        <v>22</v>
      </c>
      <c r="G80" s="140" t="s">
        <v>7</v>
      </c>
      <c r="H80" s="141"/>
      <c r="I80" s="142" t="s">
        <v>8</v>
      </c>
      <c r="N80" s="143"/>
      <c r="O80" s="143"/>
      <c r="P80" s="144"/>
      <c r="Q80" s="143"/>
      <c r="R80" s="144"/>
      <c r="S80" s="144"/>
      <c r="T80" s="144"/>
      <c r="U80" s="144"/>
      <c r="V80" s="144"/>
      <c r="W80" s="144"/>
      <c r="X80" s="143"/>
      <c r="Y80" s="145"/>
      <c r="Z80" s="145"/>
      <c r="AA80" s="145"/>
      <c r="AC80" s="145"/>
      <c r="AD80" s="145"/>
      <c r="AE80" s="145"/>
    </row>
    <row r="81" spans="2:31" ht="18" outlineLevel="1" x14ac:dyDescent="0.35">
      <c r="B81" s="146">
        <v>33</v>
      </c>
      <c r="C81" s="38">
        <v>262</v>
      </c>
      <c r="D81" s="148" t="str">
        <f>VLOOKUP(C81,'1 - Dorsales clubs'!B:C,2,FALSE)</f>
        <v>Irati Osa Irureta</v>
      </c>
      <c r="E81" s="148" t="str">
        <f>VLOOKUP(D81,'1 - Dorsales clubs'!C:D,2,FALSE)</f>
        <v>Zumaiako Urola Itsas Adar</v>
      </c>
      <c r="F81" s="149" t="s">
        <v>27</v>
      </c>
      <c r="G81" s="150">
        <f>VLOOKUP(C81,TºCrono!B:C,2,FALSE)</f>
        <v>265957</v>
      </c>
      <c r="H81" s="151"/>
      <c r="I81" s="149" t="str">
        <f t="shared" ref="I81:I84" si="128">IF(G81="D","DESCALIF.",IF(G81="A","ABANDONO",IF(G81="N","NO PRES.",CONCATENATE(AC81,":",AD81,":",AE81))))</f>
        <v>24:09:57</v>
      </c>
      <c r="K81" s="152">
        <f t="shared" ref="K81:K84" si="129">LEN(G81)</f>
        <v>6</v>
      </c>
      <c r="N81" s="103">
        <f t="shared" ref="N81:N84" si="130">VALUE(MID(G81,1,K81-4))</f>
        <v>26</v>
      </c>
      <c r="O81" s="103">
        <f t="shared" ref="O81:O84" si="131">VALUE(MID(G81,K81-4+1,2))</f>
        <v>59</v>
      </c>
      <c r="P81" s="153">
        <f t="shared" ref="P81:P84" si="132">VALUE(RIGHT(G81,2))</f>
        <v>57</v>
      </c>
      <c r="Q81" s="153"/>
      <c r="R81" s="153">
        <f>IF(O81&lt;VLOOKUP(F81,'Horario salida'!$C$3:$E$32,3,FALSE),N81-1,N81)</f>
        <v>26</v>
      </c>
      <c r="S81" s="153">
        <f>IF(O81&lt;VLOOKUP(F81,'Horario salida'!$C$3:$E$32,3,FALSE),O81+60,O81)</f>
        <v>59</v>
      </c>
      <c r="T81" s="153">
        <f>IF(P81&lt;VLOOKUP(F81,'Horario salida'!$C$3:$F$32,4,FALSE),S81-1,S81)</f>
        <v>59</v>
      </c>
      <c r="U81" s="153">
        <f>IF(P81&lt;VLOOKUP(F81,'Horario salida'!$C$3:$F$32,4,FALSE),P81+100,P81)</f>
        <v>57</v>
      </c>
      <c r="V81" s="153"/>
      <c r="W81" s="153"/>
      <c r="X81" s="153"/>
      <c r="Y81" s="154">
        <f>R81-VLOOKUP(F81,'Horario salida'!$C$3:$D$34,2,FALSE)</f>
        <v>24</v>
      </c>
      <c r="Z81" s="154">
        <f>T81-VLOOKUP(F81,'Horario salida'!$C$3:$E$32,3,FALSE)</f>
        <v>9</v>
      </c>
      <c r="AA81" s="154">
        <f>U81-VLOOKUP(F81,'Horario salida'!$C$3:$F$32,4,FALSE)</f>
        <v>57</v>
      </c>
      <c r="AC81" s="154" t="str">
        <f t="shared" ref="AC81:AE84" si="133">TEXT(Y81,"00")</f>
        <v>24</v>
      </c>
      <c r="AD81" s="154" t="str">
        <f t="shared" si="133"/>
        <v>09</v>
      </c>
      <c r="AE81" s="154" t="str">
        <f t="shared" si="133"/>
        <v>57</v>
      </c>
    </row>
    <row r="82" spans="2:31" ht="18" outlineLevel="1" x14ac:dyDescent="0.35">
      <c r="B82" s="146">
        <v>29</v>
      </c>
      <c r="C82" s="38">
        <v>144</v>
      </c>
      <c r="D82" s="148" t="str">
        <f>VLOOKUP(C82,'1 - Dorsales clubs'!B:C,2,FALSE)</f>
        <v>Dánae Sanmartín Riz</v>
      </c>
      <c r="E82" s="148" t="str">
        <f>VLOOKUP(D82,'1 - Dorsales clubs'!C:D,2,FALSE)</f>
        <v>Club Piragüismo Pamplona</v>
      </c>
      <c r="F82" s="149" t="s">
        <v>27</v>
      </c>
      <c r="G82" s="150">
        <f>VLOOKUP(C82,TºCrono!B:C,2,FALSE)</f>
        <v>283662</v>
      </c>
      <c r="H82" s="151"/>
      <c r="I82" s="149" t="str">
        <f t="shared" si="128"/>
        <v>25:46:62</v>
      </c>
      <c r="K82" s="152">
        <f t="shared" si="129"/>
        <v>6</v>
      </c>
      <c r="N82" s="103">
        <f t="shared" si="130"/>
        <v>28</v>
      </c>
      <c r="O82" s="103">
        <f t="shared" si="131"/>
        <v>36</v>
      </c>
      <c r="P82" s="153">
        <f t="shared" si="132"/>
        <v>62</v>
      </c>
      <c r="Q82" s="153"/>
      <c r="R82" s="153">
        <f>IF(O82&lt;VLOOKUP(F82,'Horario salida'!$C$3:$E$32,3,FALSE),N82-1,N82)</f>
        <v>27</v>
      </c>
      <c r="S82" s="153">
        <f>IF(O82&lt;VLOOKUP(F82,'Horario salida'!$C$3:$E$32,3,FALSE),O82+60,O82)</f>
        <v>96</v>
      </c>
      <c r="T82" s="153">
        <f>IF(P82&lt;VLOOKUP(F82,'Horario salida'!$C$3:$F$32,4,FALSE),S82-1,S82)</f>
        <v>96</v>
      </c>
      <c r="U82" s="153">
        <f>IF(P82&lt;VLOOKUP(F82,'Horario salida'!$C$3:$F$32,4,FALSE),P82+100,P82)</f>
        <v>62</v>
      </c>
      <c r="V82" s="153"/>
      <c r="W82" s="153"/>
      <c r="X82" s="153"/>
      <c r="Y82" s="154">
        <f>R82-VLOOKUP(F82,'Horario salida'!$C$3:$D$34,2,FALSE)</f>
        <v>25</v>
      </c>
      <c r="Z82" s="154">
        <f>T82-VLOOKUP(F82,'Horario salida'!$C$3:$E$32,3,FALSE)</f>
        <v>46</v>
      </c>
      <c r="AA82" s="154">
        <f>U82-VLOOKUP(F82,'Horario salida'!$C$3:$F$32,4,FALSE)</f>
        <v>62</v>
      </c>
      <c r="AC82" s="154" t="str">
        <f t="shared" si="133"/>
        <v>25</v>
      </c>
      <c r="AD82" s="154" t="str">
        <f t="shared" si="133"/>
        <v>46</v>
      </c>
      <c r="AE82" s="154" t="str">
        <f t="shared" si="133"/>
        <v>62</v>
      </c>
    </row>
    <row r="83" spans="2:31" ht="18" outlineLevel="1" x14ac:dyDescent="0.3">
      <c r="B83" s="146">
        <v>26</v>
      </c>
      <c r="C83" s="199">
        <v>96</v>
      </c>
      <c r="D83" s="148" t="str">
        <f>VLOOKUP(C83,'1 - Dorsales clubs'!B:C,2,FALSE)</f>
        <v>LIDIA DIEZ MONJE</v>
      </c>
      <c r="E83" s="148" t="str">
        <f>VLOOKUP(D83,'1 - Dorsales clubs'!C:D,2,FALSE)</f>
        <v>CLUB PIRAGÜISMO ANTARES</v>
      </c>
      <c r="F83" s="149" t="s">
        <v>27</v>
      </c>
      <c r="G83" s="150">
        <f>VLOOKUP(C83,TºCrono!B:C,2,FALSE)</f>
        <v>284676</v>
      </c>
      <c r="H83" s="151"/>
      <c r="I83" s="149" t="str">
        <f t="shared" si="128"/>
        <v>25:56:76</v>
      </c>
      <c r="K83" s="152">
        <f t="shared" si="129"/>
        <v>6</v>
      </c>
      <c r="N83" s="103">
        <f t="shared" si="130"/>
        <v>28</v>
      </c>
      <c r="O83" s="103">
        <f t="shared" si="131"/>
        <v>46</v>
      </c>
      <c r="P83" s="153">
        <f t="shared" si="132"/>
        <v>76</v>
      </c>
      <c r="Q83" s="153"/>
      <c r="R83" s="153">
        <f>IF(O83&lt;VLOOKUP(F83,'Horario salida'!$C$3:$E$32,3,FALSE),N83-1,N83)</f>
        <v>27</v>
      </c>
      <c r="S83" s="153">
        <f>IF(O83&lt;VLOOKUP(F83,'Horario salida'!$C$3:$E$32,3,FALSE),O83+60,O83)</f>
        <v>106</v>
      </c>
      <c r="T83" s="153">
        <f>IF(P83&lt;VLOOKUP(F83,'Horario salida'!$C$3:$F$32,4,FALSE),S83-1,S83)</f>
        <v>106</v>
      </c>
      <c r="U83" s="153">
        <f>IF(P83&lt;VLOOKUP(F83,'Horario salida'!$C$3:$F$32,4,FALSE),P83+100,P83)</f>
        <v>76</v>
      </c>
      <c r="V83" s="153"/>
      <c r="W83" s="153"/>
      <c r="X83" s="153"/>
      <c r="Y83" s="154">
        <f>R83-VLOOKUP(F83,'Horario salida'!$C$3:$D$34,2,FALSE)</f>
        <v>25</v>
      </c>
      <c r="Z83" s="154">
        <f>T83-VLOOKUP(F83,'Horario salida'!$C$3:$E$32,3,FALSE)</f>
        <v>56</v>
      </c>
      <c r="AA83" s="154">
        <f>U83-VLOOKUP(F83,'Horario salida'!$C$3:$F$32,4,FALSE)</f>
        <v>76</v>
      </c>
      <c r="AC83" s="154" t="str">
        <f t="shared" ref="AC83" si="134">TEXT(Y83,"00")</f>
        <v>25</v>
      </c>
      <c r="AD83" s="154" t="str">
        <f t="shared" ref="AD83" si="135">TEXT(Z83,"00")</f>
        <v>56</v>
      </c>
      <c r="AE83" s="154" t="str">
        <f t="shared" ref="AE83" si="136">TEXT(AA83,"00")</f>
        <v>76</v>
      </c>
    </row>
    <row r="84" spans="2:31" ht="18" outlineLevel="1" x14ac:dyDescent="0.3">
      <c r="B84" s="146">
        <v>24</v>
      </c>
      <c r="C84" s="199">
        <v>185</v>
      </c>
      <c r="D84" s="148" t="str">
        <f>VLOOKUP(C84,'1 - Dorsales clubs'!B:C,2,FALSE)</f>
        <v>SIRA GÁLVEZ ORRIOS</v>
      </c>
      <c r="E84" s="148" t="str">
        <f>VLOOKUP(D84,'1 - Dorsales clubs'!C:D,2,FALSE)</f>
        <v>CENTRO NATACIÓN HELIOS</v>
      </c>
      <c r="F84" s="149" t="s">
        <v>27</v>
      </c>
      <c r="G84" s="150">
        <f>VLOOKUP(C84,TºCrono!B:C,2,FALSE)</f>
        <v>293695</v>
      </c>
      <c r="H84" s="151"/>
      <c r="I84" s="149" t="str">
        <f t="shared" si="128"/>
        <v>26:46:95</v>
      </c>
      <c r="K84" s="152">
        <f t="shared" si="129"/>
        <v>6</v>
      </c>
      <c r="N84" s="103">
        <f t="shared" si="130"/>
        <v>29</v>
      </c>
      <c r="O84" s="103">
        <f t="shared" si="131"/>
        <v>36</v>
      </c>
      <c r="P84" s="153">
        <f t="shared" si="132"/>
        <v>95</v>
      </c>
      <c r="Q84" s="153"/>
      <c r="R84" s="153">
        <f>IF(O84&lt;VLOOKUP(F84,'Horario salida'!$C$3:$E$32,3,FALSE),N84-1,N84)</f>
        <v>28</v>
      </c>
      <c r="S84" s="153">
        <f>IF(O84&lt;VLOOKUP(F84,'Horario salida'!$C$3:$E$32,3,FALSE),O84+60,O84)</f>
        <v>96</v>
      </c>
      <c r="T84" s="153">
        <f>IF(P84&lt;VLOOKUP(F84,'Horario salida'!$C$3:$F$32,4,FALSE),S84-1,S84)</f>
        <v>96</v>
      </c>
      <c r="U84" s="153">
        <f>IF(P84&lt;VLOOKUP(F84,'Horario salida'!$C$3:$F$32,4,FALSE),P84+100,P84)</f>
        <v>95</v>
      </c>
      <c r="V84" s="153"/>
      <c r="W84" s="153"/>
      <c r="X84" s="153"/>
      <c r="Y84" s="154">
        <f>R84-VLOOKUP(F84,'Horario salida'!$C$3:$D$34,2,FALSE)</f>
        <v>26</v>
      </c>
      <c r="Z84" s="154">
        <f>T84-VLOOKUP(F84,'Horario salida'!$C$3:$E$32,3,FALSE)</f>
        <v>46</v>
      </c>
      <c r="AA84" s="154">
        <f>U84-VLOOKUP(F84,'Horario salida'!$C$3:$F$32,4,FALSE)</f>
        <v>95</v>
      </c>
      <c r="AC84" s="154" t="str">
        <f t="shared" si="133"/>
        <v>26</v>
      </c>
      <c r="AD84" s="154" t="str">
        <f t="shared" si="133"/>
        <v>46</v>
      </c>
      <c r="AE84" s="154" t="str">
        <f t="shared" si="133"/>
        <v>95</v>
      </c>
    </row>
    <row r="85" spans="2:31" outlineLevel="1" x14ac:dyDescent="0.3">
      <c r="D85" s="103"/>
      <c r="E85" s="103"/>
      <c r="F85" s="153"/>
      <c r="G85" s="157" t="s">
        <v>12</v>
      </c>
      <c r="I85" s="153"/>
      <c r="K85" s="152"/>
      <c r="P85" s="153"/>
      <c r="Q85" s="153"/>
      <c r="R85" s="153"/>
      <c r="S85" s="153"/>
      <c r="T85" s="153"/>
      <c r="U85" s="153"/>
      <c r="V85" s="153"/>
      <c r="W85" s="153"/>
      <c r="X85" s="153"/>
      <c r="Y85" s="154"/>
      <c r="Z85" s="154"/>
      <c r="AA85" s="154"/>
      <c r="AC85" s="154"/>
      <c r="AD85" s="154"/>
      <c r="AE85" s="154"/>
    </row>
    <row r="86" spans="2:31" outlineLevel="1" x14ac:dyDescent="0.3">
      <c r="D86" s="103"/>
      <c r="E86" s="103"/>
      <c r="F86" s="153"/>
      <c r="G86" s="157" t="s">
        <v>12</v>
      </c>
      <c r="I86" s="153"/>
      <c r="K86" s="152"/>
      <c r="P86" s="153"/>
      <c r="Q86" s="153"/>
      <c r="R86" s="153"/>
      <c r="S86" s="153"/>
      <c r="T86" s="153"/>
      <c r="U86" s="153"/>
      <c r="V86" s="153"/>
      <c r="W86" s="153"/>
      <c r="X86" s="153"/>
      <c r="Y86" s="154"/>
      <c r="Z86" s="154"/>
      <c r="AA86" s="154"/>
      <c r="AC86" s="154"/>
      <c r="AD86" s="154"/>
      <c r="AE86" s="154"/>
    </row>
    <row r="87" spans="2:31" outlineLevel="1" x14ac:dyDescent="0.3">
      <c r="C87" s="133"/>
      <c r="D87" s="134" t="s">
        <v>34</v>
      </c>
      <c r="E87" s="134" t="s">
        <v>73</v>
      </c>
      <c r="F87" s="135" t="s">
        <v>9</v>
      </c>
      <c r="G87" s="136"/>
      <c r="H87" s="137"/>
      <c r="I87" s="138">
        <f>VLOOKUP(F89,DATOS!$C$5:$D$40,2,FALSE)</f>
        <v>4</v>
      </c>
      <c r="J87" s="103">
        <f>COUNTIF(F89:$F$802,F89)</f>
        <v>4</v>
      </c>
      <c r="N87" s="123"/>
      <c r="O87" s="123"/>
      <c r="P87" s="123"/>
      <c r="Q87" s="128"/>
      <c r="R87" s="128"/>
      <c r="S87" s="128"/>
      <c r="T87" s="128"/>
      <c r="U87" s="128"/>
      <c r="V87" s="128"/>
      <c r="W87" s="128"/>
      <c r="X87" s="128"/>
      <c r="Y87" s="129"/>
      <c r="Z87" s="129"/>
      <c r="AA87" s="129"/>
      <c r="AB87" s="128"/>
      <c r="AC87" s="129"/>
      <c r="AD87" s="129"/>
      <c r="AE87" s="129"/>
    </row>
    <row r="88" spans="2:31" outlineLevel="1" x14ac:dyDescent="0.3">
      <c r="B88" s="134" t="s">
        <v>20</v>
      </c>
      <c r="C88" s="139" t="s">
        <v>3</v>
      </c>
      <c r="D88" s="134" t="s">
        <v>0</v>
      </c>
      <c r="E88" s="134" t="s">
        <v>1</v>
      </c>
      <c r="F88" s="134" t="s">
        <v>22</v>
      </c>
      <c r="G88" s="140" t="s">
        <v>7</v>
      </c>
      <c r="H88" s="141"/>
      <c r="I88" s="142" t="s">
        <v>8</v>
      </c>
      <c r="N88" s="143"/>
      <c r="O88" s="143"/>
      <c r="P88" s="144"/>
      <c r="Q88" s="143"/>
      <c r="R88" s="144"/>
      <c r="S88" s="144"/>
      <c r="T88" s="144"/>
      <c r="U88" s="144"/>
      <c r="V88" s="144"/>
      <c r="W88" s="144"/>
      <c r="X88" s="143"/>
      <c r="Y88" s="145"/>
      <c r="Z88" s="145"/>
      <c r="AA88" s="145"/>
      <c r="AC88" s="145"/>
      <c r="AD88" s="145"/>
      <c r="AE88" s="145"/>
    </row>
    <row r="89" spans="2:31" ht="18" outlineLevel="1" x14ac:dyDescent="0.3">
      <c r="B89" s="146">
        <v>33</v>
      </c>
      <c r="C89" s="199">
        <v>11</v>
      </c>
      <c r="D89" s="148" t="str">
        <f>VLOOKUP(C89,'1 - Dorsales clubs'!B:C,2,FALSE)</f>
        <v>Belén Sánchez Jiménez</v>
      </c>
      <c r="E89" s="148" t="str">
        <f>VLOOKUP(D89,'1 - Dorsales clubs'!C:D,2,FALSE)</f>
        <v>Club Deportivo enhol Ebrokayak</v>
      </c>
      <c r="F89" s="149" t="s">
        <v>363</v>
      </c>
      <c r="G89" s="150">
        <f>VLOOKUP(C89,TºCrono!B:C,2,FALSE)</f>
        <v>283741</v>
      </c>
      <c r="H89" s="151"/>
      <c r="I89" s="149" t="str">
        <f>IF(G89="D","DESCALIF.",IF(G89="A","ABANDONO",IF(G89="N","NO PRES.",CONCATENATE(AC89,":",AD89,":",AE89))))</f>
        <v>25:47:41</v>
      </c>
      <c r="J89" s="152"/>
      <c r="K89" s="152">
        <f>LEN(G89)</f>
        <v>6</v>
      </c>
      <c r="L89" s="152"/>
      <c r="M89" s="152"/>
      <c r="N89" s="103">
        <f>VALUE(MID(G89,1,K89-4))</f>
        <v>28</v>
      </c>
      <c r="O89" s="103">
        <f>VALUE(MID(G89,K89-4+1,2))</f>
        <v>37</v>
      </c>
      <c r="P89" s="153">
        <f>VALUE(RIGHT(G89,2))</f>
        <v>41</v>
      </c>
      <c r="Q89" s="153"/>
      <c r="R89" s="153">
        <f>IF(O89&lt;VLOOKUP(F89,'Horario salida'!$C$3:$E$32,3,FALSE),N89-1,N89)</f>
        <v>27</v>
      </c>
      <c r="S89" s="153">
        <f>IF(O89&lt;VLOOKUP(F89,'Horario salida'!$C$3:$E$32,3,FALSE),O89+60,O89)</f>
        <v>97</v>
      </c>
      <c r="T89" s="153">
        <f>IF(P89&lt;VLOOKUP(F89,'Horario salida'!$C$3:$F$32,4,FALSE),S89-1,S89)</f>
        <v>97</v>
      </c>
      <c r="U89" s="153">
        <f>IF(P89&lt;VLOOKUP(F89,'Horario salida'!$C$3:$F$32,4,FALSE),P89+100,P89)</f>
        <v>41</v>
      </c>
      <c r="V89" s="153"/>
      <c r="W89" s="153"/>
      <c r="X89" s="153"/>
      <c r="Y89" s="154">
        <f>R89-VLOOKUP(F89,'Horario salida'!$C$3:$D$34,2,FALSE)</f>
        <v>25</v>
      </c>
      <c r="Z89" s="154">
        <f>T89-VLOOKUP(F89,'Horario salida'!$C$3:$E$32,3,FALSE)</f>
        <v>47</v>
      </c>
      <c r="AA89" s="154">
        <f>U89-VLOOKUP(F89,'Horario salida'!$C$3:$F$32,4,FALSE)</f>
        <v>41</v>
      </c>
      <c r="AC89" s="154" t="str">
        <f t="shared" ref="AC89:AE89" si="137">TEXT(Y89,"00")</f>
        <v>25</v>
      </c>
      <c r="AD89" s="154" t="str">
        <f t="shared" si="137"/>
        <v>47</v>
      </c>
      <c r="AE89" s="154" t="str">
        <f t="shared" si="137"/>
        <v>41</v>
      </c>
    </row>
    <row r="90" spans="2:31" ht="18" outlineLevel="1" x14ac:dyDescent="0.3">
      <c r="B90" s="146">
        <v>29</v>
      </c>
      <c r="C90" s="199">
        <v>244</v>
      </c>
      <c r="D90" s="148" t="str">
        <f>VLOOKUP(C90,'1 - Dorsales clubs'!B:C,2,FALSE)</f>
        <v>SELMA PALACIN</v>
      </c>
      <c r="E90" s="148" t="str">
        <f>VLOOKUP(D90,'1 - Dorsales clubs'!C:D,2,FALSE)</f>
        <v>CD MONKAYAK HIBERUS</v>
      </c>
      <c r="F90" s="149" t="s">
        <v>363</v>
      </c>
      <c r="G90" s="150">
        <f>VLOOKUP(C90,TºCrono!B:C,2,FALSE)</f>
        <v>312886</v>
      </c>
      <c r="H90" s="151"/>
      <c r="I90" s="149" t="str">
        <f>IF(G90="D","DESCALIF.",IF(G90="A","ABANDONO",IF(G90="N","NO PRES.",CONCATENATE(AC90,":",AD90,":",AE90))))</f>
        <v>28:38:86</v>
      </c>
      <c r="J90" s="152"/>
      <c r="K90" s="152">
        <f>LEN(G90)</f>
        <v>6</v>
      </c>
      <c r="L90" s="152"/>
      <c r="M90" s="152"/>
      <c r="N90" s="103">
        <f>VALUE(MID(G90,1,K90-4))</f>
        <v>31</v>
      </c>
      <c r="O90" s="103">
        <f>VALUE(MID(G90,K90-4+1,2))</f>
        <v>28</v>
      </c>
      <c r="P90" s="153">
        <f>VALUE(RIGHT(G90,2))</f>
        <v>86</v>
      </c>
      <c r="Q90" s="153"/>
      <c r="R90" s="153">
        <f>IF(O90&lt;VLOOKUP(F90,'Horario salida'!$C$3:$E$32,3,FALSE),N90-1,N90)</f>
        <v>30</v>
      </c>
      <c r="S90" s="153">
        <f>IF(O90&lt;VLOOKUP(F90,'Horario salida'!$C$3:$E$32,3,FALSE),O90+60,O90)</f>
        <v>88</v>
      </c>
      <c r="T90" s="153">
        <f>IF(P90&lt;VLOOKUP(F90,'Horario salida'!$C$3:$F$32,4,FALSE),S90-1,S90)</f>
        <v>88</v>
      </c>
      <c r="U90" s="153">
        <f>IF(P90&lt;VLOOKUP(F90,'Horario salida'!$C$3:$F$32,4,FALSE),P90+100,P90)</f>
        <v>86</v>
      </c>
      <c r="V90" s="153"/>
      <c r="W90" s="153"/>
      <c r="X90" s="153"/>
      <c r="Y90" s="154">
        <f>R90-VLOOKUP(F90,'Horario salida'!$C$3:$D$34,2,FALSE)</f>
        <v>28</v>
      </c>
      <c r="Z90" s="154">
        <f>T90-VLOOKUP(F90,'Horario salida'!$C$3:$E$32,3,FALSE)</f>
        <v>38</v>
      </c>
      <c r="AA90" s="154">
        <f>U90-VLOOKUP(F90,'Horario salida'!$C$3:$F$32,4,FALSE)</f>
        <v>86</v>
      </c>
      <c r="AC90" s="154" t="str">
        <f t="shared" ref="AC90:AC92" si="138">TEXT(Y90,"00")</f>
        <v>28</v>
      </c>
      <c r="AD90" s="154" t="str">
        <f t="shared" ref="AD90:AD92" si="139">TEXT(Z90,"00")</f>
        <v>38</v>
      </c>
      <c r="AE90" s="154" t="str">
        <f t="shared" ref="AE90:AE92" si="140">TEXT(AA90,"00")</f>
        <v>86</v>
      </c>
    </row>
    <row r="91" spans="2:31" ht="18" outlineLevel="1" x14ac:dyDescent="0.3">
      <c r="B91" s="146">
        <v>26</v>
      </c>
      <c r="C91" s="199">
        <v>12</v>
      </c>
      <c r="D91" s="148" t="str">
        <f>VLOOKUP(C91,'1 - Dorsales clubs'!B:C,2,FALSE)</f>
        <v>Mai Moneo Arcos</v>
      </c>
      <c r="E91" s="148" t="str">
        <f>VLOOKUP(D91,'1 - Dorsales clubs'!C:D,2,FALSE)</f>
        <v>Club Deportivo enhol Ebrokayak</v>
      </c>
      <c r="F91" s="149" t="s">
        <v>363</v>
      </c>
      <c r="G91" s="150">
        <f>VLOOKUP(C91,TºCrono!B:C,2,FALSE)</f>
        <v>334897</v>
      </c>
      <c r="H91" s="151"/>
      <c r="I91" s="149" t="str">
        <f>IF(G91="D","DESCALIF.",IF(G91="A","ABANDONO",IF(G91="N","NO PRES.",CONCATENATE(AC91,":",AD91,":",AE91))))</f>
        <v>30:58:97</v>
      </c>
      <c r="J91" s="152"/>
      <c r="K91" s="152">
        <f>LEN(G91)</f>
        <v>6</v>
      </c>
      <c r="L91" s="152"/>
      <c r="M91" s="152"/>
      <c r="N91" s="103">
        <f>VALUE(MID(G91,1,K91-4))</f>
        <v>33</v>
      </c>
      <c r="O91" s="103">
        <f>VALUE(MID(G91,K91-4+1,2))</f>
        <v>48</v>
      </c>
      <c r="P91" s="153">
        <f>VALUE(RIGHT(G91,2))</f>
        <v>97</v>
      </c>
      <c r="Q91" s="153"/>
      <c r="R91" s="153">
        <f>IF(O91&lt;VLOOKUP(F91,'Horario salida'!$C$3:$E$32,3,FALSE),N91-1,N91)</f>
        <v>32</v>
      </c>
      <c r="S91" s="153">
        <f>IF(O91&lt;VLOOKUP(F91,'Horario salida'!$C$3:$E$32,3,FALSE),O91+60,O91)</f>
        <v>108</v>
      </c>
      <c r="T91" s="153">
        <f>IF(P91&lt;VLOOKUP(F91,'Horario salida'!$C$3:$F$32,4,FALSE),S91-1,S91)</f>
        <v>108</v>
      </c>
      <c r="U91" s="153">
        <f>IF(P91&lt;VLOOKUP(F91,'Horario salida'!$C$3:$F$32,4,FALSE),P91+100,P91)</f>
        <v>97</v>
      </c>
      <c r="V91" s="153"/>
      <c r="W91" s="153"/>
      <c r="X91" s="153"/>
      <c r="Y91" s="154">
        <f>R91-VLOOKUP(F91,'Horario salida'!$C$3:$D$34,2,FALSE)</f>
        <v>30</v>
      </c>
      <c r="Z91" s="154">
        <f>T91-VLOOKUP(F91,'Horario salida'!$C$3:$E$32,3,FALSE)</f>
        <v>58</v>
      </c>
      <c r="AA91" s="154">
        <f>U91-VLOOKUP(F91,'Horario salida'!$C$3:$F$32,4,FALSE)</f>
        <v>97</v>
      </c>
      <c r="AC91" s="154" t="str">
        <f t="shared" ref="AC91" si="141">TEXT(Y91,"00")</f>
        <v>30</v>
      </c>
      <c r="AD91" s="154" t="str">
        <f t="shared" ref="AD91" si="142">TEXT(Z91,"00")</f>
        <v>58</v>
      </c>
      <c r="AE91" s="154" t="str">
        <f t="shared" ref="AE91" si="143">TEXT(AA91,"00")</f>
        <v>97</v>
      </c>
    </row>
    <row r="92" spans="2:31" ht="18" outlineLevel="1" x14ac:dyDescent="0.3">
      <c r="B92" s="146">
        <v>24</v>
      </c>
      <c r="C92" s="199">
        <v>197</v>
      </c>
      <c r="D92" s="148" t="str">
        <f>VLOOKUP(C92,'1 - Dorsales clubs'!B:C,2,FALSE)</f>
        <v>LUISA MARIA SERNA ROCHE</v>
      </c>
      <c r="E92" s="148" t="str">
        <f>VLOOKUP(D92,'1 - Dorsales clubs'!C:D,2,FALSE)</f>
        <v>CENTRO NATACIÓN HELIOS</v>
      </c>
      <c r="F92" s="149" t="s">
        <v>363</v>
      </c>
      <c r="G92" s="150">
        <f>VLOOKUP(C92,TºCrono!B:C,2,FALSE)</f>
        <v>351841</v>
      </c>
      <c r="H92" s="151"/>
      <c r="I92" s="149" t="str">
        <f>IF(G92="D","DESCALIF.",IF(G92="A","ABANDONO",IF(G92="N","NO PRES.",CONCATENATE(AC92,":",AD92,":",AE92))))</f>
        <v>32:28:41</v>
      </c>
      <c r="J92" s="152"/>
      <c r="K92" s="152">
        <f>LEN(G92)</f>
        <v>6</v>
      </c>
      <c r="L92" s="152"/>
      <c r="M92" s="152"/>
      <c r="N92" s="103">
        <f>VALUE(MID(G92,1,K92-4))</f>
        <v>35</v>
      </c>
      <c r="O92" s="103">
        <f>VALUE(MID(G92,K92-4+1,2))</f>
        <v>18</v>
      </c>
      <c r="P92" s="153">
        <f>VALUE(RIGHT(G92,2))</f>
        <v>41</v>
      </c>
      <c r="Q92" s="153"/>
      <c r="R92" s="153">
        <f>IF(O92&lt;VLOOKUP(F92,'Horario salida'!$C$3:$E$32,3,FALSE),N92-1,N92)</f>
        <v>34</v>
      </c>
      <c r="S92" s="153">
        <f>IF(O92&lt;VLOOKUP(F92,'Horario salida'!$C$3:$E$32,3,FALSE),O92+60,O92)</f>
        <v>78</v>
      </c>
      <c r="T92" s="153">
        <f>IF(P92&lt;VLOOKUP(F92,'Horario salida'!$C$3:$F$32,4,FALSE),S92-1,S92)</f>
        <v>78</v>
      </c>
      <c r="U92" s="153">
        <f>IF(P92&lt;VLOOKUP(F92,'Horario salida'!$C$3:$F$32,4,FALSE),P92+100,P92)</f>
        <v>41</v>
      </c>
      <c r="V92" s="153"/>
      <c r="W92" s="153"/>
      <c r="X92" s="153"/>
      <c r="Y92" s="154">
        <f>R92-VLOOKUP(F92,'Horario salida'!$C$3:$D$34,2,FALSE)</f>
        <v>32</v>
      </c>
      <c r="Z92" s="154">
        <f>T92-VLOOKUP(F92,'Horario salida'!$C$3:$E$32,3,FALSE)</f>
        <v>28</v>
      </c>
      <c r="AA92" s="154">
        <f>U92-VLOOKUP(F92,'Horario salida'!$C$3:$F$32,4,FALSE)</f>
        <v>41</v>
      </c>
      <c r="AC92" s="154" t="str">
        <f t="shared" si="138"/>
        <v>32</v>
      </c>
      <c r="AD92" s="154" t="str">
        <f t="shared" si="139"/>
        <v>28</v>
      </c>
      <c r="AE92" s="154" t="str">
        <f t="shared" si="140"/>
        <v>41</v>
      </c>
    </row>
    <row r="93" spans="2:31" ht="18" customHeight="1" outlineLevel="1" x14ac:dyDescent="0.3">
      <c r="D93" s="103"/>
      <c r="E93" s="103"/>
      <c r="F93" s="153"/>
      <c r="G93" s="157"/>
      <c r="I93" s="153"/>
      <c r="K93" s="152"/>
      <c r="P93" s="153"/>
      <c r="Q93" s="153"/>
      <c r="R93" s="153"/>
      <c r="S93" s="153"/>
      <c r="T93" s="153"/>
      <c r="U93" s="153"/>
      <c r="V93" s="153"/>
      <c r="W93" s="153"/>
      <c r="X93" s="153"/>
      <c r="Y93" s="154"/>
      <c r="Z93" s="154"/>
      <c r="AA93" s="154"/>
      <c r="AC93" s="154"/>
      <c r="AD93" s="154"/>
      <c r="AE93" s="154"/>
    </row>
    <row r="94" spans="2:31" outlineLevel="1" x14ac:dyDescent="0.3">
      <c r="C94" s="133"/>
      <c r="D94" s="134" t="s">
        <v>10</v>
      </c>
      <c r="E94" s="134" t="s">
        <v>47</v>
      </c>
      <c r="F94" s="135" t="s">
        <v>9</v>
      </c>
      <c r="G94" s="136"/>
      <c r="H94" s="137"/>
      <c r="I94" s="138">
        <f>VLOOKUP(F96,DATOS!$C$5:$D$40,2,FALSE)</f>
        <v>6</v>
      </c>
      <c r="J94" s="103">
        <f>COUNTIF(F96:$F$802,F96)</f>
        <v>6</v>
      </c>
      <c r="N94" s="123"/>
      <c r="O94" s="123"/>
      <c r="P94" s="123"/>
      <c r="Q94" s="128"/>
      <c r="R94" s="128"/>
      <c r="S94" s="128"/>
      <c r="T94" s="128"/>
      <c r="U94" s="128"/>
      <c r="V94" s="128"/>
      <c r="W94" s="128"/>
      <c r="X94" s="128"/>
      <c r="Y94" s="129"/>
      <c r="Z94" s="129"/>
      <c r="AA94" s="129"/>
      <c r="AB94" s="128"/>
      <c r="AC94" s="129"/>
      <c r="AD94" s="129"/>
      <c r="AE94" s="129"/>
    </row>
    <row r="95" spans="2:31" outlineLevel="1" x14ac:dyDescent="0.3">
      <c r="B95" s="134" t="s">
        <v>20</v>
      </c>
      <c r="C95" s="139" t="s">
        <v>3</v>
      </c>
      <c r="D95" s="134" t="s">
        <v>0</v>
      </c>
      <c r="E95" s="134" t="s">
        <v>1</v>
      </c>
      <c r="F95" s="134" t="s">
        <v>22</v>
      </c>
      <c r="G95" s="140" t="s">
        <v>7</v>
      </c>
      <c r="H95" s="141"/>
      <c r="I95" s="142" t="s">
        <v>8</v>
      </c>
      <c r="N95" s="143"/>
      <c r="O95" s="143"/>
      <c r="P95" s="144"/>
      <c r="Q95" s="143"/>
      <c r="R95" s="144"/>
      <c r="S95" s="144"/>
      <c r="T95" s="144"/>
      <c r="U95" s="144"/>
      <c r="V95" s="144"/>
      <c r="W95" s="144"/>
      <c r="X95" s="143"/>
      <c r="Y95" s="145"/>
      <c r="Z95" s="145"/>
      <c r="AA95" s="145"/>
      <c r="AC95" s="145"/>
      <c r="AD95" s="145"/>
      <c r="AE95" s="145"/>
    </row>
    <row r="96" spans="2:31" ht="18" outlineLevel="1" x14ac:dyDescent="0.3">
      <c r="B96" s="146">
        <v>33</v>
      </c>
      <c r="C96" s="199">
        <v>120</v>
      </c>
      <c r="D96" s="148" t="str">
        <f>VLOOKUP(C96,'1 - Dorsales clubs'!B:C,2,FALSE)</f>
        <v>Izar Libano Sanchez</v>
      </c>
      <c r="E96" s="148" t="str">
        <f>VLOOKUP(D96,'1 - Dorsales clubs'!C:D,2,FALSE)</f>
        <v>CLUB PIRAGUISMO GETXO-GETXO KAYAK</v>
      </c>
      <c r="F96" s="149" t="s">
        <v>28</v>
      </c>
      <c r="G96" s="150">
        <f>VLOOKUP(C96,TºCrono!B:C,2,FALSE)</f>
        <v>280349</v>
      </c>
      <c r="H96" s="151"/>
      <c r="I96" s="149" t="str">
        <f t="shared" ref="I96:I101" si="144">IF(G96="D","DESCALIF.",IF(G96="A","ABANDONO",IF(G96="N","NO PRES.",CONCATENATE(AC96,":",AD96,":",AE96))))</f>
        <v>25:13:49</v>
      </c>
      <c r="J96" s="152"/>
      <c r="K96" s="152">
        <f t="shared" ref="K96:K101" si="145">LEN(G96)</f>
        <v>6</v>
      </c>
      <c r="L96" s="152"/>
      <c r="M96" s="152"/>
      <c r="N96" s="103">
        <f t="shared" ref="N96:N101" si="146">VALUE(MID(G96,1,K96-4))</f>
        <v>28</v>
      </c>
      <c r="O96" s="103">
        <f t="shared" ref="O96:O101" si="147">VALUE(MID(G96,K96-4+1,2))</f>
        <v>3</v>
      </c>
      <c r="P96" s="153">
        <f t="shared" ref="P96:P101" si="148">VALUE(RIGHT(G96,2))</f>
        <v>49</v>
      </c>
      <c r="Q96" s="153"/>
      <c r="R96" s="153">
        <f>IF(O96&lt;VLOOKUP(F96,'Horario salida'!$C$3:$E$32,3,FALSE),N96-1,N96)</f>
        <v>27</v>
      </c>
      <c r="S96" s="153">
        <f>IF(O96&lt;VLOOKUP(F96,'Horario salida'!$C$3:$E$32,3,FALSE),O96+60,O96)</f>
        <v>63</v>
      </c>
      <c r="T96" s="153">
        <f>IF(P96&lt;VLOOKUP(F96,'Horario salida'!$C$3:$F$32,4,FALSE),S96-1,S96)</f>
        <v>63</v>
      </c>
      <c r="U96" s="153">
        <f>IF(P96&lt;VLOOKUP(F96,'Horario salida'!$C$3:$F$32,4,FALSE),P96+100,P96)</f>
        <v>49</v>
      </c>
      <c r="V96" s="153"/>
      <c r="W96" s="153"/>
      <c r="X96" s="153"/>
      <c r="Y96" s="154">
        <f>R96-VLOOKUP(F96,'Horario salida'!$C$3:$D$34,2,FALSE)</f>
        <v>25</v>
      </c>
      <c r="Z96" s="154">
        <f>T96-VLOOKUP(F96,'Horario salida'!$C$3:$E$32,3,FALSE)</f>
        <v>13</v>
      </c>
      <c r="AA96" s="154">
        <f>U96-VLOOKUP(F96,'Horario salida'!$C$3:$F$32,4,FALSE)</f>
        <v>49</v>
      </c>
      <c r="AC96" s="154" t="str">
        <f t="shared" ref="AC96:AE97" si="149">TEXT(Y96,"00")</f>
        <v>25</v>
      </c>
      <c r="AD96" s="154" t="str">
        <f t="shared" si="149"/>
        <v>13</v>
      </c>
      <c r="AE96" s="154" t="str">
        <f t="shared" si="149"/>
        <v>49</v>
      </c>
    </row>
    <row r="97" spans="2:31" ht="18" outlineLevel="1" x14ac:dyDescent="0.35">
      <c r="B97" s="146">
        <v>29</v>
      </c>
      <c r="C97" s="38">
        <v>101</v>
      </c>
      <c r="D97" s="148" t="str">
        <f>VLOOKUP(C97,'1 - Dorsales clubs'!B:C,2,FALSE)</f>
        <v>CLAUDIA LARREA CUARTANGO</v>
      </c>
      <c r="E97" s="148" t="str">
        <f>VLOOKUP(D97,'1 - Dorsales clubs'!C:D,2,FALSE)</f>
        <v>CLUB PIRAGÜISMO ANTARES</v>
      </c>
      <c r="F97" s="149" t="s">
        <v>28</v>
      </c>
      <c r="G97" s="150">
        <f>VLOOKUP(C97,TºCrono!B:C,2,FALSE)</f>
        <v>280455</v>
      </c>
      <c r="H97" s="151"/>
      <c r="I97" s="149" t="str">
        <f t="shared" si="144"/>
        <v>25:14:55</v>
      </c>
      <c r="J97" s="152"/>
      <c r="K97" s="152">
        <f t="shared" si="145"/>
        <v>6</v>
      </c>
      <c r="L97" s="152"/>
      <c r="M97" s="152"/>
      <c r="N97" s="103">
        <f t="shared" si="146"/>
        <v>28</v>
      </c>
      <c r="O97" s="103">
        <f t="shared" si="147"/>
        <v>4</v>
      </c>
      <c r="P97" s="153">
        <f t="shared" si="148"/>
        <v>55</v>
      </c>
      <c r="Q97" s="153"/>
      <c r="R97" s="153">
        <f>IF(O97&lt;VLOOKUP(F97,'Horario salida'!$C$3:$E$32,3,FALSE),N97-1,N97)</f>
        <v>27</v>
      </c>
      <c r="S97" s="153">
        <f>IF(O97&lt;VLOOKUP(F97,'Horario salida'!$C$3:$E$32,3,FALSE),O97+60,O97)</f>
        <v>64</v>
      </c>
      <c r="T97" s="153">
        <f>IF(P97&lt;VLOOKUP(F97,'Horario salida'!$C$3:$F$32,4,FALSE),S97-1,S97)</f>
        <v>64</v>
      </c>
      <c r="U97" s="153">
        <f>IF(P97&lt;VLOOKUP(F97,'Horario salida'!$C$3:$F$32,4,FALSE),P97+100,P97)</f>
        <v>55</v>
      </c>
      <c r="V97" s="153"/>
      <c r="W97" s="153"/>
      <c r="X97" s="153"/>
      <c r="Y97" s="154">
        <f>R97-VLOOKUP(F97,'Horario salida'!$C$3:$D$34,2,FALSE)</f>
        <v>25</v>
      </c>
      <c r="Z97" s="154">
        <f>T97-VLOOKUP(F97,'Horario salida'!$C$3:$E$32,3,FALSE)</f>
        <v>14</v>
      </c>
      <c r="AA97" s="154">
        <f>U97-VLOOKUP(F97,'Horario salida'!$C$3:$F$32,4,FALSE)</f>
        <v>55</v>
      </c>
      <c r="AC97" s="154" t="str">
        <f t="shared" si="149"/>
        <v>25</v>
      </c>
      <c r="AD97" s="154" t="str">
        <f t="shared" si="149"/>
        <v>14</v>
      </c>
      <c r="AE97" s="154" t="str">
        <f t="shared" si="149"/>
        <v>55</v>
      </c>
    </row>
    <row r="98" spans="2:31" ht="18" outlineLevel="1" x14ac:dyDescent="0.3">
      <c r="B98" s="146">
        <v>26</v>
      </c>
      <c r="C98" s="199">
        <v>121</v>
      </c>
      <c r="D98" s="148" t="str">
        <f>VLOOKUP(C98,'1 - Dorsales clubs'!B:C,2,FALSE)</f>
        <v>Saioa Perez Garcia</v>
      </c>
      <c r="E98" s="148" t="str">
        <f>VLOOKUP(D98,'1 - Dorsales clubs'!C:D,2,FALSE)</f>
        <v>CLUB PIRAGUISMO GETXO-GETXO KAYAK</v>
      </c>
      <c r="F98" s="149" t="s">
        <v>28</v>
      </c>
      <c r="G98" s="150">
        <f>VLOOKUP(C98,TºCrono!B:C,2,FALSE)</f>
        <v>284253</v>
      </c>
      <c r="H98" s="151"/>
      <c r="I98" s="149" t="str">
        <f t="shared" si="144"/>
        <v>25:52:53</v>
      </c>
      <c r="J98" s="152"/>
      <c r="K98" s="152">
        <f t="shared" si="145"/>
        <v>6</v>
      </c>
      <c r="L98" s="152"/>
      <c r="M98" s="152"/>
      <c r="N98" s="103">
        <f t="shared" si="146"/>
        <v>28</v>
      </c>
      <c r="O98" s="103">
        <f t="shared" si="147"/>
        <v>42</v>
      </c>
      <c r="P98" s="153">
        <f t="shared" si="148"/>
        <v>53</v>
      </c>
      <c r="Q98" s="153"/>
      <c r="R98" s="153">
        <f>IF(O98&lt;VLOOKUP(F98,'Horario salida'!$C$3:$E$32,3,FALSE),N98-1,N98)</f>
        <v>27</v>
      </c>
      <c r="S98" s="153">
        <f>IF(O98&lt;VLOOKUP(F98,'Horario salida'!$C$3:$E$32,3,FALSE),O98+60,O98)</f>
        <v>102</v>
      </c>
      <c r="T98" s="153">
        <f>IF(P98&lt;VLOOKUP(F98,'Horario salida'!$C$3:$F$32,4,FALSE),S98-1,S98)</f>
        <v>102</v>
      </c>
      <c r="U98" s="153">
        <f>IF(P98&lt;VLOOKUP(F98,'Horario salida'!$C$3:$F$32,4,FALSE),P98+100,P98)</f>
        <v>53</v>
      </c>
      <c r="V98" s="153"/>
      <c r="W98" s="153"/>
      <c r="X98" s="153"/>
      <c r="Y98" s="154">
        <f>R98-VLOOKUP(F98,'Horario salida'!$C$3:$D$34,2,FALSE)</f>
        <v>25</v>
      </c>
      <c r="Z98" s="154">
        <f>T98-VLOOKUP(F98,'Horario salida'!$C$3:$E$32,3,FALSE)</f>
        <v>52</v>
      </c>
      <c r="AA98" s="154">
        <f>U98-VLOOKUP(F98,'Horario salida'!$C$3:$F$32,4,FALSE)</f>
        <v>53</v>
      </c>
      <c r="AC98" s="154" t="str">
        <f t="shared" ref="AC98:AC99" si="150">TEXT(Y98,"00")</f>
        <v>25</v>
      </c>
      <c r="AD98" s="154" t="str">
        <f t="shared" ref="AD98:AD99" si="151">TEXT(Z98,"00")</f>
        <v>52</v>
      </c>
      <c r="AE98" s="154" t="str">
        <f t="shared" ref="AE98:AE99" si="152">TEXT(AA98,"00")</f>
        <v>53</v>
      </c>
    </row>
    <row r="99" spans="2:31" ht="18" outlineLevel="1" x14ac:dyDescent="0.3">
      <c r="B99" s="146">
        <v>24</v>
      </c>
      <c r="C99" s="199">
        <v>9</v>
      </c>
      <c r="D99" s="148" t="str">
        <f>VLOOKUP(C99,'1 - Dorsales clubs'!B:C,2,FALSE)</f>
        <v>Sandra Lopez Iriarte</v>
      </c>
      <c r="E99" s="148" t="str">
        <f>VLOOKUP(D99,'1 - Dorsales clubs'!C:D,2,FALSE)</f>
        <v>Club Deportivo enhol Ebrokayak</v>
      </c>
      <c r="F99" s="149" t="s">
        <v>28</v>
      </c>
      <c r="G99" s="150">
        <f>VLOOKUP(C99,TºCrono!B:C,2,FALSE)</f>
        <v>293995</v>
      </c>
      <c r="H99" s="151"/>
      <c r="I99" s="149" t="str">
        <f t="shared" si="144"/>
        <v>26:49:95</v>
      </c>
      <c r="J99" s="152"/>
      <c r="K99" s="152">
        <f t="shared" si="145"/>
        <v>6</v>
      </c>
      <c r="L99" s="152"/>
      <c r="M99" s="152"/>
      <c r="N99" s="103">
        <f t="shared" si="146"/>
        <v>29</v>
      </c>
      <c r="O99" s="103">
        <f t="shared" si="147"/>
        <v>39</v>
      </c>
      <c r="P99" s="153">
        <f t="shared" si="148"/>
        <v>95</v>
      </c>
      <c r="Q99" s="153"/>
      <c r="R99" s="153">
        <f>IF(O99&lt;VLOOKUP(F99,'Horario salida'!$C$3:$E$32,3,FALSE),N99-1,N99)</f>
        <v>28</v>
      </c>
      <c r="S99" s="153">
        <f>IF(O99&lt;VLOOKUP(F99,'Horario salida'!$C$3:$E$32,3,FALSE),O99+60,O99)</f>
        <v>99</v>
      </c>
      <c r="T99" s="153">
        <f>IF(P99&lt;VLOOKUP(F99,'Horario salida'!$C$3:$F$32,4,FALSE),S99-1,S99)</f>
        <v>99</v>
      </c>
      <c r="U99" s="153">
        <f>IF(P99&lt;VLOOKUP(F99,'Horario salida'!$C$3:$F$32,4,FALSE),P99+100,P99)</f>
        <v>95</v>
      </c>
      <c r="V99" s="153"/>
      <c r="W99" s="153"/>
      <c r="X99" s="153"/>
      <c r="Y99" s="154">
        <f>R99-VLOOKUP(F99,'Horario salida'!$C$3:$D$34,2,FALSE)</f>
        <v>26</v>
      </c>
      <c r="Z99" s="154">
        <f>T99-VLOOKUP(F99,'Horario salida'!$C$3:$E$32,3,FALSE)</f>
        <v>49</v>
      </c>
      <c r="AA99" s="154">
        <f>U99-VLOOKUP(F99,'Horario salida'!$C$3:$F$32,4,FALSE)</f>
        <v>95</v>
      </c>
      <c r="AC99" s="154" t="str">
        <f t="shared" si="150"/>
        <v>26</v>
      </c>
      <c r="AD99" s="154" t="str">
        <f t="shared" si="151"/>
        <v>49</v>
      </c>
      <c r="AE99" s="154" t="str">
        <f t="shared" si="152"/>
        <v>95</v>
      </c>
    </row>
    <row r="100" spans="2:31" ht="18" outlineLevel="1" x14ac:dyDescent="0.35">
      <c r="B100" s="146">
        <v>23</v>
      </c>
      <c r="C100" s="38">
        <v>98</v>
      </c>
      <c r="D100" s="148" t="str">
        <f>VLOOKUP(C100,'1 - Dorsales clubs'!B:C,2,FALSE)</f>
        <v>ALBA PÉREZ MARTIN</v>
      </c>
      <c r="E100" s="148" t="str">
        <f>VLOOKUP(D100,'1 - Dorsales clubs'!C:D,2,FALSE)</f>
        <v>CLUB PIRAGÜISMO ANTARES</v>
      </c>
      <c r="F100" s="149" t="s">
        <v>28</v>
      </c>
      <c r="G100" s="150">
        <f>VLOOKUP(C100,TºCrono!B:C,2,FALSE)</f>
        <v>310603</v>
      </c>
      <c r="H100" s="151"/>
      <c r="I100" s="149" t="str">
        <f t="shared" si="144"/>
        <v>28:16:03</v>
      </c>
      <c r="J100" s="152"/>
      <c r="K100" s="152">
        <f t="shared" si="145"/>
        <v>6</v>
      </c>
      <c r="L100" s="152"/>
      <c r="M100" s="152"/>
      <c r="N100" s="103">
        <f t="shared" si="146"/>
        <v>31</v>
      </c>
      <c r="O100" s="103">
        <f t="shared" si="147"/>
        <v>6</v>
      </c>
      <c r="P100" s="153">
        <f t="shared" si="148"/>
        <v>3</v>
      </c>
      <c r="Q100" s="153"/>
      <c r="R100" s="153">
        <f>IF(O100&lt;VLOOKUP(F100,'Horario salida'!$C$3:$E$32,3,FALSE),N100-1,N100)</f>
        <v>30</v>
      </c>
      <c r="S100" s="153">
        <f>IF(O100&lt;VLOOKUP(F100,'Horario salida'!$C$3:$E$32,3,FALSE),O100+60,O100)</f>
        <v>66</v>
      </c>
      <c r="T100" s="153">
        <f>IF(P100&lt;VLOOKUP(F100,'Horario salida'!$C$3:$F$32,4,FALSE),S100-1,S100)</f>
        <v>66</v>
      </c>
      <c r="U100" s="153">
        <f>IF(P100&lt;VLOOKUP(F100,'Horario salida'!$C$3:$F$32,4,FALSE),P100+100,P100)</f>
        <v>3</v>
      </c>
      <c r="V100" s="153"/>
      <c r="W100" s="153"/>
      <c r="X100" s="153"/>
      <c r="Y100" s="154">
        <f>R100-VLOOKUP(F100,'Horario salida'!$C$3:$D$34,2,FALSE)</f>
        <v>28</v>
      </c>
      <c r="Z100" s="154">
        <f>T100-VLOOKUP(F100,'Horario salida'!$C$3:$E$32,3,FALSE)</f>
        <v>16</v>
      </c>
      <c r="AA100" s="154">
        <f>U100-VLOOKUP(F100,'Horario salida'!$C$3:$F$32,4,FALSE)</f>
        <v>3</v>
      </c>
      <c r="AC100" s="154" t="str">
        <f t="shared" ref="AC100:AC101" si="153">TEXT(Y100,"00")</f>
        <v>28</v>
      </c>
      <c r="AD100" s="154" t="str">
        <f t="shared" ref="AD100:AD101" si="154">TEXT(Z100,"00")</f>
        <v>16</v>
      </c>
      <c r="AE100" s="154" t="str">
        <f t="shared" ref="AE100:AE101" si="155">TEXT(AA100,"00")</f>
        <v>03</v>
      </c>
    </row>
    <row r="101" spans="2:31" ht="18" outlineLevel="1" x14ac:dyDescent="0.3">
      <c r="B101" s="146">
        <v>22</v>
      </c>
      <c r="C101" s="199">
        <v>183</v>
      </c>
      <c r="D101" s="148" t="str">
        <f>VLOOKUP(C101,'1 - Dorsales clubs'!B:C,2,FALSE)</f>
        <v>INÉS CEBOLLA ALLOZA</v>
      </c>
      <c r="E101" s="148" t="str">
        <f>VLOOKUP(D101,'1 - Dorsales clubs'!C:D,2,FALSE)</f>
        <v>CENTRO NATACIÓN HELIOS</v>
      </c>
      <c r="F101" s="149" t="s">
        <v>28</v>
      </c>
      <c r="G101" s="150">
        <f>VLOOKUP(C101,TºCrono!B:C,2,FALSE)</f>
        <v>314899</v>
      </c>
      <c r="H101" s="151"/>
      <c r="I101" s="149" t="str">
        <f t="shared" si="144"/>
        <v>28:58:99</v>
      </c>
      <c r="J101" s="152"/>
      <c r="K101" s="152">
        <f t="shared" si="145"/>
        <v>6</v>
      </c>
      <c r="L101" s="152"/>
      <c r="M101" s="152"/>
      <c r="N101" s="103">
        <f t="shared" si="146"/>
        <v>31</v>
      </c>
      <c r="O101" s="103">
        <f t="shared" si="147"/>
        <v>48</v>
      </c>
      <c r="P101" s="153">
        <f t="shared" si="148"/>
        <v>99</v>
      </c>
      <c r="Q101" s="153"/>
      <c r="R101" s="153">
        <f>IF(O101&lt;VLOOKUP(F101,'Horario salida'!$C$3:$E$32,3,FALSE),N101-1,N101)</f>
        <v>30</v>
      </c>
      <c r="S101" s="153">
        <f>IF(O101&lt;VLOOKUP(F101,'Horario salida'!$C$3:$E$32,3,FALSE),O101+60,O101)</f>
        <v>108</v>
      </c>
      <c r="T101" s="153">
        <f>IF(P101&lt;VLOOKUP(F101,'Horario salida'!$C$3:$F$32,4,FALSE),S101-1,S101)</f>
        <v>108</v>
      </c>
      <c r="U101" s="153">
        <f>IF(P101&lt;VLOOKUP(F101,'Horario salida'!$C$3:$F$32,4,FALSE),P101+100,P101)</f>
        <v>99</v>
      </c>
      <c r="V101" s="153"/>
      <c r="W101" s="153"/>
      <c r="X101" s="153"/>
      <c r="Y101" s="154">
        <f>R101-VLOOKUP(F101,'Horario salida'!$C$3:$D$34,2,FALSE)</f>
        <v>28</v>
      </c>
      <c r="Z101" s="154">
        <f>T101-VLOOKUP(F101,'Horario salida'!$C$3:$E$32,3,FALSE)</f>
        <v>58</v>
      </c>
      <c r="AA101" s="154">
        <f>U101-VLOOKUP(F101,'Horario salida'!$C$3:$F$32,4,FALSE)</f>
        <v>99</v>
      </c>
      <c r="AC101" s="154" t="str">
        <f t="shared" si="153"/>
        <v>28</v>
      </c>
      <c r="AD101" s="154" t="str">
        <f t="shared" si="154"/>
        <v>58</v>
      </c>
      <c r="AE101" s="154" t="str">
        <f t="shared" si="155"/>
        <v>99</v>
      </c>
    </row>
    <row r="102" spans="2:31" x14ac:dyDescent="0.3">
      <c r="N102" s="123"/>
      <c r="O102" s="123"/>
      <c r="P102" s="123"/>
      <c r="Q102" s="128"/>
      <c r="R102" s="128"/>
      <c r="S102" s="128"/>
      <c r="T102" s="128"/>
      <c r="U102" s="128"/>
      <c r="V102" s="128"/>
      <c r="W102" s="128"/>
      <c r="X102" s="128"/>
      <c r="Y102" s="129"/>
      <c r="Z102" s="129"/>
      <c r="AA102" s="129"/>
      <c r="AB102" s="128"/>
      <c r="AC102" s="129"/>
      <c r="AD102" s="129"/>
      <c r="AE102" s="129"/>
    </row>
    <row r="103" spans="2:31" outlineLevel="1" x14ac:dyDescent="0.3">
      <c r="C103" s="133"/>
      <c r="D103" s="134" t="s">
        <v>10</v>
      </c>
      <c r="E103" s="134" t="s">
        <v>60</v>
      </c>
      <c r="F103" s="135" t="s">
        <v>11</v>
      </c>
      <c r="G103" s="136"/>
      <c r="H103" s="137"/>
      <c r="I103" s="138">
        <f>VLOOKUP(F105,DATOS!$C$5:$D$40,2,FALSE)</f>
        <v>5</v>
      </c>
      <c r="J103" s="103">
        <f>COUNTIF(F105:$F$802,F105)</f>
        <v>5</v>
      </c>
      <c r="N103" s="123"/>
      <c r="O103" s="123"/>
      <c r="P103" s="123"/>
      <c r="Q103" s="128"/>
      <c r="R103" s="128"/>
      <c r="S103" s="128"/>
      <c r="T103" s="128"/>
      <c r="U103" s="128"/>
      <c r="V103" s="128"/>
      <c r="W103" s="128"/>
      <c r="X103" s="128"/>
      <c r="Y103" s="129"/>
      <c r="Z103" s="129"/>
      <c r="AA103" s="129"/>
      <c r="AB103" s="128"/>
      <c r="AC103" s="129"/>
      <c r="AD103" s="129"/>
      <c r="AE103" s="129"/>
    </row>
    <row r="104" spans="2:31" outlineLevel="1" x14ac:dyDescent="0.3">
      <c r="B104" s="134" t="s">
        <v>20</v>
      </c>
      <c r="C104" s="139" t="s">
        <v>3</v>
      </c>
      <c r="D104" s="134" t="s">
        <v>0</v>
      </c>
      <c r="E104" s="134" t="s">
        <v>1</v>
      </c>
      <c r="F104" s="134" t="s">
        <v>22</v>
      </c>
      <c r="G104" s="140" t="s">
        <v>7</v>
      </c>
      <c r="H104" s="141"/>
      <c r="I104" s="142" t="s">
        <v>8</v>
      </c>
      <c r="N104" s="143"/>
      <c r="O104" s="143"/>
      <c r="P104" s="144"/>
      <c r="Q104" s="143"/>
      <c r="R104" s="144"/>
      <c r="S104" s="144"/>
      <c r="T104" s="144"/>
      <c r="U104" s="144"/>
      <c r="V104" s="144"/>
      <c r="W104" s="144"/>
      <c r="X104" s="143"/>
      <c r="Y104" s="145"/>
      <c r="Z104" s="145"/>
      <c r="AA104" s="145"/>
      <c r="AC104" s="145"/>
      <c r="AD104" s="145"/>
      <c r="AE104" s="145"/>
    </row>
    <row r="105" spans="2:31" ht="18" outlineLevel="1" x14ac:dyDescent="0.35">
      <c r="B105" s="146">
        <v>33</v>
      </c>
      <c r="C105" s="38">
        <v>15</v>
      </c>
      <c r="D105" s="148" t="str">
        <f>VLOOKUP(C105,'1 - Dorsales clubs'!B:C,2,FALSE)</f>
        <v>Ernestas Uzpalis</v>
      </c>
      <c r="E105" s="148" t="str">
        <f>VLOOKUP(D105,'1 - Dorsales clubs'!C:D,2,FALSE)</f>
        <v>Club Deportivo enhol Ebrokayak</v>
      </c>
      <c r="F105" s="149" t="s">
        <v>79</v>
      </c>
      <c r="G105" s="150">
        <f>VLOOKUP(C105,TºCrono!B:C,2,FALSE)</f>
        <v>191415</v>
      </c>
      <c r="H105" s="151"/>
      <c r="I105" s="149" t="str">
        <f>IF(G105="D","DESCALIF.",IF(G105="A","ABANDONO",IF(G105="N","NO PRES.",CONCATENATE(AC105,":",AD105,":",AE105))))</f>
        <v>17:19:15</v>
      </c>
      <c r="K105" s="152">
        <f>LEN(G105)</f>
        <v>6</v>
      </c>
      <c r="N105" s="103">
        <f>VALUE(MID(G105,1,K105-4))</f>
        <v>19</v>
      </c>
      <c r="O105" s="103">
        <f>VALUE(MID(G105,K105-4+1,2))</f>
        <v>14</v>
      </c>
      <c r="P105" s="153">
        <f>VALUE(RIGHT(G105,2))</f>
        <v>15</v>
      </c>
      <c r="Q105" s="153"/>
      <c r="R105" s="153">
        <f>IF(O105&lt;VLOOKUP(F105,'Horario salida'!$C$3:$E$32,3,FALSE),N105-1,N105)</f>
        <v>18</v>
      </c>
      <c r="S105" s="153">
        <f>IF(O105&lt;VLOOKUP(F105,'Horario salida'!$C$3:$E$32,3,FALSE),O105+60,O105)</f>
        <v>74</v>
      </c>
      <c r="T105" s="153">
        <f>IF(P105&lt;VLOOKUP(F105,'Horario salida'!$C$3:$F$32,4,FALSE),S105-1,S105)</f>
        <v>74</v>
      </c>
      <c r="U105" s="153">
        <f>IF(P105&lt;VLOOKUP(F105,'Horario salida'!$C$3:$F$32,4,FALSE),P105+100,P105)</f>
        <v>15</v>
      </c>
      <c r="V105" s="153"/>
      <c r="W105" s="153"/>
      <c r="X105" s="153"/>
      <c r="Y105" s="154">
        <f>R105-VLOOKUP(F105,'Horario salida'!$C$3:$D$34,2,FALSE)</f>
        <v>17</v>
      </c>
      <c r="Z105" s="154">
        <f>T105-VLOOKUP(F105,'Horario salida'!$C$3:$E$32,3,FALSE)</f>
        <v>19</v>
      </c>
      <c r="AA105" s="154">
        <f>U105-VLOOKUP(F105,'Horario salida'!$C$3:$F$32,4,FALSE)</f>
        <v>15</v>
      </c>
      <c r="AC105" s="154" t="str">
        <f t="shared" ref="AC105:AE108" si="156">TEXT(Y105,"00")</f>
        <v>17</v>
      </c>
      <c r="AD105" s="154" t="str">
        <f t="shared" si="156"/>
        <v>19</v>
      </c>
      <c r="AE105" s="154" t="str">
        <f t="shared" si="156"/>
        <v>15</v>
      </c>
    </row>
    <row r="106" spans="2:31" ht="18" outlineLevel="1" x14ac:dyDescent="0.3">
      <c r="B106" s="146">
        <v>29</v>
      </c>
      <c r="C106" s="199">
        <v>14</v>
      </c>
      <c r="D106" s="148" t="str">
        <f>VLOOKUP(C106,'1 - Dorsales clubs'!B:C,2,FALSE)</f>
        <v>Andrii Koliada</v>
      </c>
      <c r="E106" s="148" t="str">
        <f>VLOOKUP(D106,'1 - Dorsales clubs'!C:D,2,FALSE)</f>
        <v>Club Deportivo enhol Ebrokayak</v>
      </c>
      <c r="F106" s="149" t="s">
        <v>79</v>
      </c>
      <c r="G106" s="150">
        <f>VLOOKUP(C106,TºCrono!B:C,2,FALSE)</f>
        <v>191675</v>
      </c>
      <c r="H106" s="151"/>
      <c r="I106" s="149" t="str">
        <f>IF(G106="D","DESCALIF.",IF(G106="A","ABANDONO",IF(G106="N","NO PRES.",CONCATENATE(AC106,":",AD106,":",AE106))))</f>
        <v>17:21:75</v>
      </c>
      <c r="K106" s="152">
        <f>LEN(G106)</f>
        <v>6</v>
      </c>
      <c r="N106" s="103">
        <f>VALUE(MID(G106,1,K106-4))</f>
        <v>19</v>
      </c>
      <c r="O106" s="103">
        <f>VALUE(MID(G106,K106-4+1,2))</f>
        <v>16</v>
      </c>
      <c r="P106" s="153">
        <f>VALUE(RIGHT(G106,2))</f>
        <v>75</v>
      </c>
      <c r="Q106" s="153"/>
      <c r="R106" s="153">
        <f>IF(O106&lt;VLOOKUP(F106,'Horario salida'!$C$3:$E$32,3,FALSE),N106-1,N106)</f>
        <v>18</v>
      </c>
      <c r="S106" s="153">
        <f>IF(O106&lt;VLOOKUP(F106,'Horario salida'!$C$3:$E$32,3,FALSE),O106+60,O106)</f>
        <v>76</v>
      </c>
      <c r="T106" s="153">
        <f>IF(P106&lt;VLOOKUP(F106,'Horario salida'!$C$3:$F$32,4,FALSE),S106-1,S106)</f>
        <v>76</v>
      </c>
      <c r="U106" s="153">
        <f>IF(P106&lt;VLOOKUP(F106,'Horario salida'!$C$3:$F$32,4,FALSE),P106+100,P106)</f>
        <v>75</v>
      </c>
      <c r="V106" s="153"/>
      <c r="W106" s="153"/>
      <c r="X106" s="153"/>
      <c r="Y106" s="154">
        <f>R106-VLOOKUP(F106,'Horario salida'!$C$3:$D$34,2,FALSE)</f>
        <v>17</v>
      </c>
      <c r="Z106" s="154">
        <f>T106-VLOOKUP(F106,'Horario salida'!$C$3:$E$32,3,FALSE)</f>
        <v>21</v>
      </c>
      <c r="AA106" s="154">
        <f>U106-VLOOKUP(F106,'Horario salida'!$C$3:$F$32,4,FALSE)</f>
        <v>75</v>
      </c>
      <c r="AC106" s="154" t="str">
        <f t="shared" ref="AC106:AC107" si="157">TEXT(Y106,"00")</f>
        <v>17</v>
      </c>
      <c r="AD106" s="154" t="str">
        <f t="shared" ref="AD106:AD107" si="158">TEXT(Z106,"00")</f>
        <v>21</v>
      </c>
      <c r="AE106" s="154" t="str">
        <f t="shared" ref="AE106:AE107" si="159">TEXT(AA106,"00")</f>
        <v>75</v>
      </c>
    </row>
    <row r="107" spans="2:31" ht="18" outlineLevel="1" x14ac:dyDescent="0.3">
      <c r="B107" s="146">
        <v>26</v>
      </c>
      <c r="C107" s="199">
        <v>13</v>
      </c>
      <c r="D107" s="148" t="str">
        <f>VLOOKUP(C107,'1 - Dorsales clubs'!B:C,2,FALSE)</f>
        <v>Alvaro Oses Arbizu</v>
      </c>
      <c r="E107" s="148" t="str">
        <f>VLOOKUP(D107,'1 - Dorsales clubs'!C:D,2,FALSE)</f>
        <v>Club Deportivo enhol Ebrokayak</v>
      </c>
      <c r="F107" s="149" t="s">
        <v>79</v>
      </c>
      <c r="G107" s="150">
        <f>VLOOKUP(C107,TºCrono!B:C,2,FALSE)</f>
        <v>203598</v>
      </c>
      <c r="H107" s="151"/>
      <c r="I107" s="149" t="str">
        <f>IF(G107="D","DESCALIF.",IF(G107="A","ABANDONO",IF(G107="N","NO PRES.",CONCATENATE(AC107,":",AD107,":",AE107))))</f>
        <v>18:40:98</v>
      </c>
      <c r="K107" s="152">
        <f>LEN(G107)</f>
        <v>6</v>
      </c>
      <c r="N107" s="103">
        <f>VALUE(MID(G107,1,K107-4))</f>
        <v>20</v>
      </c>
      <c r="O107" s="103">
        <f>VALUE(MID(G107,K107-4+1,2))</f>
        <v>35</v>
      </c>
      <c r="P107" s="153">
        <f>VALUE(RIGHT(G107,2))</f>
        <v>98</v>
      </c>
      <c r="Q107" s="153"/>
      <c r="R107" s="153">
        <f>IF(O107&lt;VLOOKUP(F107,'Horario salida'!$C$3:$E$32,3,FALSE),N107-1,N107)</f>
        <v>19</v>
      </c>
      <c r="S107" s="153">
        <f>IF(O107&lt;VLOOKUP(F107,'Horario salida'!$C$3:$E$32,3,FALSE),O107+60,O107)</f>
        <v>95</v>
      </c>
      <c r="T107" s="153">
        <f>IF(P107&lt;VLOOKUP(F107,'Horario salida'!$C$3:$F$32,4,FALSE),S107-1,S107)</f>
        <v>95</v>
      </c>
      <c r="U107" s="153">
        <f>IF(P107&lt;VLOOKUP(F107,'Horario salida'!$C$3:$F$32,4,FALSE),P107+100,P107)</f>
        <v>98</v>
      </c>
      <c r="V107" s="153"/>
      <c r="W107" s="153"/>
      <c r="X107" s="153"/>
      <c r="Y107" s="154">
        <f>R107-VLOOKUP(F107,'Horario salida'!$C$3:$D$34,2,FALSE)</f>
        <v>18</v>
      </c>
      <c r="Z107" s="154">
        <f>T107-VLOOKUP(F107,'Horario salida'!$C$3:$E$32,3,FALSE)</f>
        <v>40</v>
      </c>
      <c r="AA107" s="154">
        <f>U107-VLOOKUP(F107,'Horario salida'!$C$3:$F$32,4,FALSE)</f>
        <v>98</v>
      </c>
      <c r="AC107" s="154" t="str">
        <f t="shared" si="157"/>
        <v>18</v>
      </c>
      <c r="AD107" s="154" t="str">
        <f t="shared" si="158"/>
        <v>40</v>
      </c>
      <c r="AE107" s="154" t="str">
        <f t="shared" si="159"/>
        <v>98</v>
      </c>
    </row>
    <row r="108" spans="2:31" ht="18" outlineLevel="1" x14ac:dyDescent="0.3">
      <c r="B108" s="146">
        <v>24</v>
      </c>
      <c r="C108" s="199">
        <v>234</v>
      </c>
      <c r="D108" s="148" t="str">
        <f>VLOOKUP(C108,'1 - Dorsales clubs'!B:C,2,FALSE)</f>
        <v>RUBEN JANEIRO</v>
      </c>
      <c r="E108" s="148" t="str">
        <f>VLOOKUP(D108,'1 - Dorsales clubs'!C:D,2,FALSE)</f>
        <v>CD MONKAYAK HIBERUS</v>
      </c>
      <c r="F108" s="149" t="s">
        <v>79</v>
      </c>
      <c r="G108" s="150">
        <f>VLOOKUP(C108,TºCrono!B:C,2,FALSE)</f>
        <v>265237</v>
      </c>
      <c r="H108" s="151"/>
      <c r="I108" s="149" t="str">
        <f>IF(G108="D","DESCALIF.",IF(G108="A","ABANDONO",IF(G108="N","NO PRES.",CONCATENATE(AC108,":",AD108,":",AE108))))</f>
        <v>24:57:37</v>
      </c>
      <c r="K108" s="152">
        <f>LEN(G108)</f>
        <v>6</v>
      </c>
      <c r="N108" s="103">
        <f>VALUE(MID(G108,1,K108-4))</f>
        <v>26</v>
      </c>
      <c r="O108" s="103">
        <f>VALUE(MID(G108,K108-4+1,2))</f>
        <v>52</v>
      </c>
      <c r="P108" s="153">
        <f>VALUE(RIGHT(G108,2))</f>
        <v>37</v>
      </c>
      <c r="Q108" s="153"/>
      <c r="R108" s="153">
        <f>IF(O108&lt;VLOOKUP(F108,'Horario salida'!$C$3:$E$32,3,FALSE),N108-1,N108)</f>
        <v>25</v>
      </c>
      <c r="S108" s="153">
        <f>IF(O108&lt;VLOOKUP(F108,'Horario salida'!$C$3:$E$32,3,FALSE),O108+60,O108)</f>
        <v>112</v>
      </c>
      <c r="T108" s="153">
        <f>IF(P108&lt;VLOOKUP(F108,'Horario salida'!$C$3:$F$32,4,FALSE),S108-1,S108)</f>
        <v>112</v>
      </c>
      <c r="U108" s="153">
        <f>IF(P108&lt;VLOOKUP(F108,'Horario salida'!$C$3:$F$32,4,FALSE),P108+100,P108)</f>
        <v>37</v>
      </c>
      <c r="V108" s="153"/>
      <c r="W108" s="153"/>
      <c r="X108" s="153"/>
      <c r="Y108" s="154">
        <f>R108-VLOOKUP(F108,'Horario salida'!$C$3:$D$34,2,FALSE)</f>
        <v>24</v>
      </c>
      <c r="Z108" s="154">
        <f>T108-VLOOKUP(F108,'Horario salida'!$C$3:$E$32,3,FALSE)</f>
        <v>57</v>
      </c>
      <c r="AA108" s="154">
        <f>U108-VLOOKUP(F108,'Horario salida'!$C$3:$F$32,4,FALSE)</f>
        <v>37</v>
      </c>
      <c r="AC108" s="154" t="str">
        <f t="shared" si="156"/>
        <v>24</v>
      </c>
      <c r="AD108" s="154" t="str">
        <f t="shared" si="156"/>
        <v>57</v>
      </c>
      <c r="AE108" s="154" t="str">
        <f t="shared" si="156"/>
        <v>37</v>
      </c>
    </row>
    <row r="109" spans="2:31" ht="18" outlineLevel="1" x14ac:dyDescent="0.3">
      <c r="B109" s="146">
        <v>23</v>
      </c>
      <c r="C109" s="199">
        <v>231</v>
      </c>
      <c r="D109" s="148" t="str">
        <f>VLOOKUP(C109,'1 - Dorsales clubs'!B:C,2,FALSE)</f>
        <v>PABLO ECHANIZ</v>
      </c>
      <c r="E109" s="148" t="str">
        <f>VLOOKUP(D109,'1 - Dorsales clubs'!C:D,2,FALSE)</f>
        <v>CD MONKAYAK HIBERUS</v>
      </c>
      <c r="F109" s="149" t="s">
        <v>79</v>
      </c>
      <c r="G109" s="150">
        <f>VLOOKUP(C109,TºCrono!B:C,2,FALSE)</f>
        <v>275320</v>
      </c>
      <c r="H109" s="151"/>
      <c r="I109" s="149" t="str">
        <f>IF(G109="D","DESCALIF.",IF(G109="A","ABANDONO",IF(G109="N","NO PRES.",CONCATENATE(AC109,":",AD109,":",AE109))))</f>
        <v>25:58:20</v>
      </c>
      <c r="K109" s="152">
        <f>LEN(G109)</f>
        <v>6</v>
      </c>
      <c r="N109" s="103">
        <f>VALUE(MID(G109,1,K109-4))</f>
        <v>27</v>
      </c>
      <c r="O109" s="103">
        <f>VALUE(MID(G109,K109-4+1,2))</f>
        <v>53</v>
      </c>
      <c r="P109" s="153">
        <f>VALUE(RIGHT(G109,2))</f>
        <v>20</v>
      </c>
      <c r="Q109" s="153"/>
      <c r="R109" s="153">
        <f>IF(O109&lt;VLOOKUP(F109,'Horario salida'!$C$3:$E$32,3,FALSE),N109-1,N109)</f>
        <v>26</v>
      </c>
      <c r="S109" s="153">
        <f>IF(O109&lt;VLOOKUP(F109,'Horario salida'!$C$3:$E$32,3,FALSE),O109+60,O109)</f>
        <v>113</v>
      </c>
      <c r="T109" s="153">
        <f>IF(P109&lt;VLOOKUP(F109,'Horario salida'!$C$3:$F$32,4,FALSE),S109-1,S109)</f>
        <v>113</v>
      </c>
      <c r="U109" s="153">
        <f>IF(P109&lt;VLOOKUP(F109,'Horario salida'!$C$3:$F$32,4,FALSE),P109+100,P109)</f>
        <v>20</v>
      </c>
      <c r="V109" s="153"/>
      <c r="W109" s="153"/>
      <c r="X109" s="153"/>
      <c r="Y109" s="154">
        <f>R109-VLOOKUP(F109,'Horario salida'!$C$3:$D$34,2,FALSE)</f>
        <v>25</v>
      </c>
      <c r="Z109" s="154">
        <f>T109-VLOOKUP(F109,'Horario salida'!$C$3:$E$32,3,FALSE)</f>
        <v>58</v>
      </c>
      <c r="AA109" s="154">
        <f>U109-VLOOKUP(F109,'Horario salida'!$C$3:$F$32,4,FALSE)</f>
        <v>20</v>
      </c>
      <c r="AC109" s="154" t="str">
        <f t="shared" ref="AC109" si="160">TEXT(Y109,"00")</f>
        <v>25</v>
      </c>
      <c r="AD109" s="154" t="str">
        <f t="shared" ref="AD109" si="161">TEXT(Z109,"00")</f>
        <v>58</v>
      </c>
      <c r="AE109" s="154" t="str">
        <f t="shared" ref="AE109" si="162">TEXT(AA109,"00")</f>
        <v>20</v>
      </c>
    </row>
    <row r="110" spans="2:31" outlineLevel="1" x14ac:dyDescent="0.3">
      <c r="D110" s="103"/>
      <c r="E110" s="103"/>
      <c r="F110" s="153"/>
      <c r="G110" s="157" t="s">
        <v>12</v>
      </c>
      <c r="I110" s="153"/>
      <c r="K110" s="152"/>
      <c r="P110" s="153"/>
      <c r="Q110" s="153"/>
      <c r="R110" s="153"/>
      <c r="S110" s="153"/>
      <c r="T110" s="153"/>
      <c r="U110" s="153"/>
      <c r="V110" s="153"/>
      <c r="W110" s="153"/>
      <c r="X110" s="153"/>
      <c r="Y110" s="154"/>
      <c r="Z110" s="154"/>
      <c r="AA110" s="154"/>
      <c r="AC110" s="154"/>
      <c r="AD110" s="154"/>
      <c r="AE110" s="154"/>
    </row>
    <row r="111" spans="2:31" outlineLevel="1" x14ac:dyDescent="0.3">
      <c r="C111" s="133"/>
      <c r="D111" s="134" t="s">
        <v>34</v>
      </c>
      <c r="E111" s="134" t="s">
        <v>35</v>
      </c>
      <c r="F111" s="135" t="s">
        <v>9</v>
      </c>
      <c r="G111" s="136"/>
      <c r="H111" s="137"/>
      <c r="I111" s="138">
        <f>VLOOKUP(F113,DATOS!$C$5:$D$40,2,FALSE)</f>
        <v>14</v>
      </c>
      <c r="J111" s="103">
        <f>COUNTIF(F113:$F$802,F113)</f>
        <v>14</v>
      </c>
      <c r="N111" s="123"/>
      <c r="O111" s="123"/>
      <c r="P111" s="123"/>
      <c r="Q111" s="128"/>
      <c r="R111" s="128"/>
      <c r="S111" s="128"/>
      <c r="T111" s="128"/>
      <c r="U111" s="128"/>
      <c r="V111" s="128"/>
      <c r="W111" s="128"/>
      <c r="X111" s="128"/>
      <c r="Y111" s="129"/>
      <c r="Z111" s="129"/>
      <c r="AA111" s="129"/>
      <c r="AB111" s="128"/>
      <c r="AC111" s="129"/>
      <c r="AD111" s="129"/>
      <c r="AE111" s="129"/>
    </row>
    <row r="112" spans="2:31" outlineLevel="1" x14ac:dyDescent="0.3">
      <c r="B112" s="134" t="s">
        <v>20</v>
      </c>
      <c r="C112" s="139" t="s">
        <v>3</v>
      </c>
      <c r="D112" s="134" t="s">
        <v>0</v>
      </c>
      <c r="E112" s="134" t="s">
        <v>1</v>
      </c>
      <c r="F112" s="134" t="s">
        <v>22</v>
      </c>
      <c r="G112" s="140" t="s">
        <v>7</v>
      </c>
      <c r="H112" s="141"/>
      <c r="I112" s="142" t="s">
        <v>8</v>
      </c>
      <c r="N112" s="143"/>
      <c r="O112" s="143"/>
      <c r="P112" s="144"/>
      <c r="Q112" s="143"/>
      <c r="R112" s="144"/>
      <c r="S112" s="144"/>
      <c r="T112" s="144"/>
      <c r="U112" s="144"/>
      <c r="V112" s="144"/>
      <c r="W112" s="144"/>
      <c r="X112" s="143"/>
      <c r="Y112" s="145"/>
      <c r="Z112" s="145"/>
      <c r="AA112" s="145"/>
      <c r="AC112" s="145"/>
      <c r="AD112" s="145"/>
      <c r="AE112" s="145"/>
    </row>
    <row r="113" spans="2:31" ht="18" outlineLevel="1" x14ac:dyDescent="0.3">
      <c r="B113" s="146">
        <v>33</v>
      </c>
      <c r="C113" s="199">
        <v>5</v>
      </c>
      <c r="D113" s="148" t="str">
        <f>VLOOKUP(C113,'1 - Dorsales clubs'!B:C,2,FALSE)</f>
        <v>Arkaitz Arnedo Jimenez</v>
      </c>
      <c r="E113" s="148" t="str">
        <f>VLOOKUP(D113,'1 - Dorsales clubs'!C:D,2,FALSE)</f>
        <v>Club Deportivo enhol Ebrokayak</v>
      </c>
      <c r="F113" s="149" t="s">
        <v>26</v>
      </c>
      <c r="G113" s="150">
        <f>VLOOKUP(C113,TºCrono!B:C,2,FALSE)</f>
        <v>252564</v>
      </c>
      <c r="H113" s="151"/>
      <c r="I113" s="149" t="str">
        <f t="shared" ref="I113:I117" si="163">IF(G113="D","DESCALIF.",IF(G113="A","ABANDONO",IF(G113="N","NO PRES.",CONCATENATE(AC113,":",AD113,":",AE113))))</f>
        <v>23:48:64</v>
      </c>
      <c r="K113" s="152">
        <f t="shared" ref="K113:K117" si="164">LEN(G113)</f>
        <v>6</v>
      </c>
      <c r="N113" s="103">
        <f t="shared" ref="N113:N117" si="165">VALUE(MID(G113,1,K113-4))</f>
        <v>25</v>
      </c>
      <c r="O113" s="103">
        <f t="shared" ref="O113:O117" si="166">VALUE(MID(G113,K113-4+1,2))</f>
        <v>25</v>
      </c>
      <c r="P113" s="153">
        <f t="shared" ref="P113:P117" si="167">VALUE(RIGHT(G113,2))</f>
        <v>64</v>
      </c>
      <c r="Q113" s="153"/>
      <c r="R113" s="153">
        <f>IF(O113&lt;VLOOKUP(F113,'Horario salida'!$C$3:$E$32,3,FALSE),N113-1,N113)</f>
        <v>24</v>
      </c>
      <c r="S113" s="153">
        <f>IF(O113&lt;VLOOKUP(F113,'Horario salida'!$C$3:$E$32,3,FALSE),O113+60,O113)</f>
        <v>85</v>
      </c>
      <c r="T113" s="153">
        <f>IF(P113&lt;VLOOKUP(F113,'Horario salida'!$C$3:$F$32,4,FALSE),S113-1,S113)</f>
        <v>85</v>
      </c>
      <c r="U113" s="153">
        <f>IF(P113&lt;VLOOKUP(F113,'Horario salida'!$C$3:$F$32,4,FALSE),P113+100,P113)</f>
        <v>64</v>
      </c>
      <c r="V113" s="153"/>
      <c r="W113" s="153"/>
      <c r="X113" s="153"/>
      <c r="Y113" s="154">
        <f>R113-VLOOKUP(F113,'Horario salida'!$C$3:$D$34,2,FALSE)</f>
        <v>23</v>
      </c>
      <c r="Z113" s="154">
        <f>T113-VLOOKUP(F113,'Horario salida'!$C$3:$E$32,3,FALSE)</f>
        <v>48</v>
      </c>
      <c r="AA113" s="154">
        <f>U113-VLOOKUP(F113,'Horario salida'!$C$3:$F$32,4,FALSE)</f>
        <v>64</v>
      </c>
      <c r="AC113" s="154" t="str">
        <f t="shared" ref="AC113:AC117" si="168">TEXT(Y113,"00")</f>
        <v>23</v>
      </c>
      <c r="AD113" s="154" t="str">
        <f t="shared" ref="AD113:AD117" si="169">TEXT(Z113,"00")</f>
        <v>48</v>
      </c>
      <c r="AE113" s="154" t="str">
        <f t="shared" ref="AE113:AE117" si="170">TEXT(AA113,"00")</f>
        <v>64</v>
      </c>
    </row>
    <row r="114" spans="2:31" ht="18" outlineLevel="1" x14ac:dyDescent="0.35">
      <c r="B114" s="146">
        <v>29</v>
      </c>
      <c r="C114" s="38">
        <v>6</v>
      </c>
      <c r="D114" s="148" t="str">
        <f>VLOOKUP(C114,'1 - Dorsales clubs'!B:C,2,FALSE)</f>
        <v>Juan Sanchez Calvete</v>
      </c>
      <c r="E114" s="148" t="str">
        <f>VLOOKUP(D114,'1 - Dorsales clubs'!C:D,2,FALSE)</f>
        <v>Club Deportivo enhol Ebrokayak</v>
      </c>
      <c r="F114" s="149" t="s">
        <v>26</v>
      </c>
      <c r="G114" s="150">
        <f>VLOOKUP(C114,TºCrono!B:C,2,FALSE)</f>
        <v>253077</v>
      </c>
      <c r="H114" s="151"/>
      <c r="I114" s="149" t="str">
        <f t="shared" si="163"/>
        <v>23:53:77</v>
      </c>
      <c r="K114" s="152">
        <f t="shared" si="164"/>
        <v>6</v>
      </c>
      <c r="N114" s="103">
        <f t="shared" si="165"/>
        <v>25</v>
      </c>
      <c r="O114" s="103">
        <f t="shared" si="166"/>
        <v>30</v>
      </c>
      <c r="P114" s="153">
        <f t="shared" si="167"/>
        <v>77</v>
      </c>
      <c r="Q114" s="153"/>
      <c r="R114" s="153">
        <f>IF(O114&lt;VLOOKUP(F114,'Horario salida'!$C$3:$E$32,3,FALSE),N114-1,N114)</f>
        <v>24</v>
      </c>
      <c r="S114" s="153">
        <f>IF(O114&lt;VLOOKUP(F114,'Horario salida'!$C$3:$E$32,3,FALSE),O114+60,O114)</f>
        <v>90</v>
      </c>
      <c r="T114" s="153">
        <f>IF(P114&lt;VLOOKUP(F114,'Horario salida'!$C$3:$F$32,4,FALSE),S114-1,S114)</f>
        <v>90</v>
      </c>
      <c r="U114" s="153">
        <f>IF(P114&lt;VLOOKUP(F114,'Horario salida'!$C$3:$F$32,4,FALSE),P114+100,P114)</f>
        <v>77</v>
      </c>
      <c r="V114" s="153"/>
      <c r="W114" s="153"/>
      <c r="X114" s="153"/>
      <c r="Y114" s="154">
        <f>R114-VLOOKUP(F114,'Horario salida'!$C$3:$D$34,2,FALSE)</f>
        <v>23</v>
      </c>
      <c r="Z114" s="154">
        <f>T114-VLOOKUP(F114,'Horario salida'!$C$3:$E$32,3,FALSE)</f>
        <v>53</v>
      </c>
      <c r="AA114" s="154">
        <f>U114-VLOOKUP(F114,'Horario salida'!$C$3:$F$32,4,FALSE)</f>
        <v>77</v>
      </c>
      <c r="AC114" s="154" t="str">
        <f t="shared" si="168"/>
        <v>23</v>
      </c>
      <c r="AD114" s="154" t="str">
        <f t="shared" si="169"/>
        <v>53</v>
      </c>
      <c r="AE114" s="154" t="str">
        <f t="shared" si="170"/>
        <v>77</v>
      </c>
    </row>
    <row r="115" spans="2:31" ht="18" outlineLevel="1" x14ac:dyDescent="0.3">
      <c r="B115" s="146">
        <v>26</v>
      </c>
      <c r="C115" s="199">
        <v>110</v>
      </c>
      <c r="D115" s="148" t="str">
        <f>VLOOKUP(C115,'1 - Dorsales clubs'!B:C,2,FALSE)</f>
        <v>DANIEL DELGADO BLANCO</v>
      </c>
      <c r="E115" s="148" t="str">
        <f>VLOOKUP(D115,'1 - Dorsales clubs'!C:D,2,FALSE)</f>
        <v>CLUB PIRAGÜISMO ANTARES</v>
      </c>
      <c r="F115" s="149" t="s">
        <v>26</v>
      </c>
      <c r="G115" s="150">
        <f>VLOOKUP(C115,TºCrono!B:C,2,FALSE)</f>
        <v>255716</v>
      </c>
      <c r="H115" s="151"/>
      <c r="I115" s="149" t="str">
        <f t="shared" si="163"/>
        <v>24:20:16</v>
      </c>
      <c r="K115" s="152">
        <f t="shared" si="164"/>
        <v>6</v>
      </c>
      <c r="N115" s="103">
        <f t="shared" si="165"/>
        <v>25</v>
      </c>
      <c r="O115" s="103">
        <f t="shared" si="166"/>
        <v>57</v>
      </c>
      <c r="P115" s="153">
        <f t="shared" si="167"/>
        <v>16</v>
      </c>
      <c r="Q115" s="153"/>
      <c r="R115" s="153">
        <f>IF(O115&lt;VLOOKUP(F115,'Horario salida'!$C$3:$E$32,3,FALSE),N115-1,N115)</f>
        <v>25</v>
      </c>
      <c r="S115" s="153">
        <f>IF(O115&lt;VLOOKUP(F115,'Horario salida'!$C$3:$E$32,3,FALSE),O115+60,O115)</f>
        <v>57</v>
      </c>
      <c r="T115" s="153">
        <f>IF(P115&lt;VLOOKUP(F115,'Horario salida'!$C$3:$F$32,4,FALSE),S115-1,S115)</f>
        <v>57</v>
      </c>
      <c r="U115" s="153">
        <f>IF(P115&lt;VLOOKUP(F115,'Horario salida'!$C$3:$F$32,4,FALSE),P115+100,P115)</f>
        <v>16</v>
      </c>
      <c r="V115" s="153"/>
      <c r="W115" s="153"/>
      <c r="X115" s="153"/>
      <c r="Y115" s="154">
        <f>R115-VLOOKUP(F115,'Horario salida'!$C$3:$D$34,2,FALSE)</f>
        <v>24</v>
      </c>
      <c r="Z115" s="154">
        <f>T115-VLOOKUP(F115,'Horario salida'!$C$3:$E$32,3,FALSE)</f>
        <v>20</v>
      </c>
      <c r="AA115" s="154">
        <f>U115-VLOOKUP(F115,'Horario salida'!$C$3:$F$32,4,FALSE)</f>
        <v>16</v>
      </c>
      <c r="AC115" s="154" t="str">
        <f t="shared" si="168"/>
        <v>24</v>
      </c>
      <c r="AD115" s="154" t="str">
        <f t="shared" si="169"/>
        <v>20</v>
      </c>
      <c r="AE115" s="154" t="str">
        <f t="shared" si="170"/>
        <v>16</v>
      </c>
    </row>
    <row r="116" spans="2:31" ht="18" outlineLevel="1" x14ac:dyDescent="0.3">
      <c r="B116" s="146">
        <v>24</v>
      </c>
      <c r="C116" s="199">
        <v>237</v>
      </c>
      <c r="D116" s="148" t="str">
        <f>VLOOKUP(C116,'1 - Dorsales clubs'!B:C,2,FALSE)</f>
        <v>SAMUEL GRACIA</v>
      </c>
      <c r="E116" s="148" t="str">
        <f>VLOOKUP(D116,'1 - Dorsales clubs'!C:D,2,FALSE)</f>
        <v>CD MONKAYAK HIBERUS</v>
      </c>
      <c r="F116" s="149" t="s">
        <v>26</v>
      </c>
      <c r="G116" s="150">
        <f>VLOOKUP(C116,TºCrono!B:C,2,FALSE)</f>
        <v>264074</v>
      </c>
      <c r="H116" s="151"/>
      <c r="I116" s="149" t="str">
        <f t="shared" si="163"/>
        <v>25:03:74</v>
      </c>
      <c r="K116" s="152">
        <f t="shared" si="164"/>
        <v>6</v>
      </c>
      <c r="N116" s="103">
        <f t="shared" si="165"/>
        <v>26</v>
      </c>
      <c r="O116" s="103">
        <f t="shared" si="166"/>
        <v>40</v>
      </c>
      <c r="P116" s="153">
        <f t="shared" si="167"/>
        <v>74</v>
      </c>
      <c r="Q116" s="153"/>
      <c r="R116" s="153">
        <f>IF(O116&lt;VLOOKUP(F116,'Horario salida'!$C$3:$E$32,3,FALSE),N116-1,N116)</f>
        <v>26</v>
      </c>
      <c r="S116" s="153">
        <f>IF(O116&lt;VLOOKUP(F116,'Horario salida'!$C$3:$E$32,3,FALSE),O116+60,O116)</f>
        <v>40</v>
      </c>
      <c r="T116" s="153">
        <f>IF(P116&lt;VLOOKUP(F116,'Horario salida'!$C$3:$F$32,4,FALSE),S116-1,S116)</f>
        <v>40</v>
      </c>
      <c r="U116" s="153">
        <f>IF(P116&lt;VLOOKUP(F116,'Horario salida'!$C$3:$F$32,4,FALSE),P116+100,P116)</f>
        <v>74</v>
      </c>
      <c r="V116" s="153"/>
      <c r="W116" s="153"/>
      <c r="X116" s="153"/>
      <c r="Y116" s="154">
        <f>R116-VLOOKUP(F116,'Horario salida'!$C$3:$D$34,2,FALSE)</f>
        <v>25</v>
      </c>
      <c r="Z116" s="154">
        <f>T116-VLOOKUP(F116,'Horario salida'!$C$3:$E$32,3,FALSE)</f>
        <v>3</v>
      </c>
      <c r="AA116" s="154">
        <f>U116-VLOOKUP(F116,'Horario salida'!$C$3:$F$32,4,FALSE)</f>
        <v>74</v>
      </c>
      <c r="AC116" s="154" t="str">
        <f t="shared" si="168"/>
        <v>25</v>
      </c>
      <c r="AD116" s="154" t="str">
        <f t="shared" si="169"/>
        <v>03</v>
      </c>
      <c r="AE116" s="154" t="str">
        <f t="shared" si="170"/>
        <v>74</v>
      </c>
    </row>
    <row r="117" spans="2:31" ht="18" outlineLevel="1" x14ac:dyDescent="0.35">
      <c r="B117" s="146">
        <v>23</v>
      </c>
      <c r="C117" s="38">
        <v>165</v>
      </c>
      <c r="D117" s="148" t="str">
        <f>VLOOKUP(C117,'1 - Dorsales clubs'!B:C,2,FALSE)</f>
        <v>Hugo Martín Gómez</v>
      </c>
      <c r="E117" s="148" t="str">
        <f>VLOOKUP(D117,'1 - Dorsales clubs'!C:D,2,FALSE)</f>
        <v>Santiagotarrak</v>
      </c>
      <c r="F117" s="149" t="s">
        <v>26</v>
      </c>
      <c r="G117" s="150">
        <f>VLOOKUP(C117,TºCrono!B:C,2,FALSE)</f>
        <v>265515</v>
      </c>
      <c r="H117" s="151"/>
      <c r="I117" s="149" t="str">
        <f t="shared" si="163"/>
        <v>25:18:15</v>
      </c>
      <c r="K117" s="152">
        <f t="shared" si="164"/>
        <v>6</v>
      </c>
      <c r="N117" s="103">
        <f t="shared" si="165"/>
        <v>26</v>
      </c>
      <c r="O117" s="103">
        <f t="shared" si="166"/>
        <v>55</v>
      </c>
      <c r="P117" s="153">
        <f t="shared" si="167"/>
        <v>15</v>
      </c>
      <c r="Q117" s="153"/>
      <c r="R117" s="153">
        <f>IF(O117&lt;VLOOKUP(F117,'Horario salida'!$C$3:$E$32,3,FALSE),N117-1,N117)</f>
        <v>26</v>
      </c>
      <c r="S117" s="153">
        <f>IF(O117&lt;VLOOKUP(F117,'Horario salida'!$C$3:$E$32,3,FALSE),O117+60,O117)</f>
        <v>55</v>
      </c>
      <c r="T117" s="153">
        <f>IF(P117&lt;VLOOKUP(F117,'Horario salida'!$C$3:$F$32,4,FALSE),S117-1,S117)</f>
        <v>55</v>
      </c>
      <c r="U117" s="153">
        <f>IF(P117&lt;VLOOKUP(F117,'Horario salida'!$C$3:$F$32,4,FALSE),P117+100,P117)</f>
        <v>15</v>
      </c>
      <c r="V117" s="153"/>
      <c r="W117" s="153"/>
      <c r="X117" s="153"/>
      <c r="Y117" s="154">
        <f>R117-VLOOKUP(F117,'Horario salida'!$C$3:$D$34,2,FALSE)</f>
        <v>25</v>
      </c>
      <c r="Z117" s="154">
        <f>T117-VLOOKUP(F117,'Horario salida'!$C$3:$E$32,3,FALSE)</f>
        <v>18</v>
      </c>
      <c r="AA117" s="154">
        <f>U117-VLOOKUP(F117,'Horario salida'!$C$3:$F$32,4,FALSE)</f>
        <v>15</v>
      </c>
      <c r="AC117" s="154" t="str">
        <f t="shared" si="168"/>
        <v>25</v>
      </c>
      <c r="AD117" s="154" t="str">
        <f t="shared" si="169"/>
        <v>18</v>
      </c>
      <c r="AE117" s="154" t="str">
        <f t="shared" si="170"/>
        <v>15</v>
      </c>
    </row>
    <row r="118" spans="2:31" ht="18" outlineLevel="1" x14ac:dyDescent="0.3">
      <c r="B118" s="146">
        <v>22</v>
      </c>
      <c r="C118" s="199">
        <v>210</v>
      </c>
      <c r="D118" s="148" t="str">
        <f>VLOOKUP(C118,'1 - Dorsales clubs'!B:C,2,FALSE)</f>
        <v>GABRIEL RODRÍGUEZ GONZÁLEZ</v>
      </c>
      <c r="E118" s="148" t="str">
        <f>VLOOKUP(D118,'1 - Dorsales clubs'!C:D,2,FALSE)</f>
        <v>CLUB D. PALENTINO PIRAGÜISMO</v>
      </c>
      <c r="F118" s="149" t="s">
        <v>26</v>
      </c>
      <c r="G118" s="150">
        <f>VLOOKUP(C118,TºCrono!B:C,2,FALSE)</f>
        <v>265668</v>
      </c>
      <c r="H118" s="151"/>
      <c r="I118" s="149" t="str">
        <f t="shared" ref="I118:I123" si="171">IF(G118="D","DESCALIF.",IF(G118="A","ABANDONO",IF(G118="N","NO PRES.",CONCATENATE(AC118,":",AD118,":",AE118))))</f>
        <v>25:19:68</v>
      </c>
      <c r="K118" s="152">
        <f t="shared" ref="K118:K123" si="172">LEN(G118)</f>
        <v>6</v>
      </c>
      <c r="N118" s="103">
        <f t="shared" ref="N118:N123" si="173">VALUE(MID(G118,1,K118-4))</f>
        <v>26</v>
      </c>
      <c r="O118" s="103">
        <f t="shared" ref="O118:O123" si="174">VALUE(MID(G118,K118-4+1,2))</f>
        <v>56</v>
      </c>
      <c r="P118" s="153">
        <f t="shared" ref="P118:P123" si="175">VALUE(RIGHT(G118,2))</f>
        <v>68</v>
      </c>
      <c r="Q118" s="153"/>
      <c r="R118" s="153">
        <f>IF(O118&lt;VLOOKUP(F118,'Horario salida'!$C$3:$E$32,3,FALSE),N118-1,N118)</f>
        <v>26</v>
      </c>
      <c r="S118" s="153">
        <f>IF(O118&lt;VLOOKUP(F118,'Horario salida'!$C$3:$E$32,3,FALSE),O118+60,O118)</f>
        <v>56</v>
      </c>
      <c r="T118" s="153">
        <f>IF(P118&lt;VLOOKUP(F118,'Horario salida'!$C$3:$F$32,4,FALSE),S118-1,S118)</f>
        <v>56</v>
      </c>
      <c r="U118" s="153">
        <f>IF(P118&lt;VLOOKUP(F118,'Horario salida'!$C$3:$F$32,4,FALSE),P118+100,P118)</f>
        <v>68</v>
      </c>
      <c r="V118" s="153"/>
      <c r="W118" s="153"/>
      <c r="X118" s="153"/>
      <c r="Y118" s="154">
        <f>R118-VLOOKUP(F118,'Horario salida'!$C$3:$D$34,2,FALSE)</f>
        <v>25</v>
      </c>
      <c r="Z118" s="154">
        <f>T118-VLOOKUP(F118,'Horario salida'!$C$3:$E$32,3,FALSE)</f>
        <v>19</v>
      </c>
      <c r="AA118" s="154">
        <f>U118-VLOOKUP(F118,'Horario salida'!$C$3:$F$32,4,FALSE)</f>
        <v>68</v>
      </c>
      <c r="AC118" s="154" t="str">
        <f t="shared" ref="AC118:AC123" si="176">TEXT(Y118,"00")</f>
        <v>25</v>
      </c>
      <c r="AD118" s="154" t="str">
        <f t="shared" ref="AD118:AD123" si="177">TEXT(Z118,"00")</f>
        <v>19</v>
      </c>
      <c r="AE118" s="154" t="str">
        <f t="shared" ref="AE118:AE123" si="178">TEXT(AA118,"00")</f>
        <v>68</v>
      </c>
    </row>
    <row r="119" spans="2:31" ht="18" outlineLevel="1" x14ac:dyDescent="0.3">
      <c r="B119" s="146">
        <v>21</v>
      </c>
      <c r="C119" s="199">
        <v>238</v>
      </c>
      <c r="D119" s="148" t="str">
        <f>VLOOKUP(C119,'1 - Dorsales clubs'!B:C,2,FALSE)</f>
        <v>PEDRO GUILLEN</v>
      </c>
      <c r="E119" s="148" t="str">
        <f>VLOOKUP(D119,'1 - Dorsales clubs'!C:D,2,FALSE)</f>
        <v>CD MONKAYAK HIBERUS</v>
      </c>
      <c r="F119" s="149" t="s">
        <v>26</v>
      </c>
      <c r="G119" s="150">
        <f>VLOOKUP(C119,TºCrono!B:C,2,FALSE)</f>
        <v>270059</v>
      </c>
      <c r="H119" s="151"/>
      <c r="I119" s="149" t="str">
        <f t="shared" si="171"/>
        <v>25:23:59</v>
      </c>
      <c r="K119" s="152">
        <f t="shared" si="172"/>
        <v>6</v>
      </c>
      <c r="N119" s="103">
        <f t="shared" si="173"/>
        <v>27</v>
      </c>
      <c r="O119" s="103">
        <f t="shared" si="174"/>
        <v>0</v>
      </c>
      <c r="P119" s="153">
        <f t="shared" si="175"/>
        <v>59</v>
      </c>
      <c r="Q119" s="153"/>
      <c r="R119" s="153">
        <f>IF(O119&lt;VLOOKUP(F119,'Horario salida'!$C$3:$E$32,3,FALSE),N119-1,N119)</f>
        <v>26</v>
      </c>
      <c r="S119" s="153">
        <f>IF(O119&lt;VLOOKUP(F119,'Horario salida'!$C$3:$E$32,3,FALSE),O119+60,O119)</f>
        <v>60</v>
      </c>
      <c r="T119" s="153">
        <f>IF(P119&lt;VLOOKUP(F119,'Horario salida'!$C$3:$F$32,4,FALSE),S119-1,S119)</f>
        <v>60</v>
      </c>
      <c r="U119" s="153">
        <f>IF(P119&lt;VLOOKUP(F119,'Horario salida'!$C$3:$F$32,4,FALSE),P119+100,P119)</f>
        <v>59</v>
      </c>
      <c r="V119" s="153"/>
      <c r="W119" s="153"/>
      <c r="X119" s="153"/>
      <c r="Y119" s="154">
        <f>R119-VLOOKUP(F119,'Horario salida'!$C$3:$D$34,2,FALSE)</f>
        <v>25</v>
      </c>
      <c r="Z119" s="154">
        <f>T119-VLOOKUP(F119,'Horario salida'!$C$3:$E$32,3,FALSE)</f>
        <v>23</v>
      </c>
      <c r="AA119" s="154">
        <f>U119-VLOOKUP(F119,'Horario salida'!$C$3:$F$32,4,FALSE)</f>
        <v>59</v>
      </c>
      <c r="AC119" s="154" t="str">
        <f t="shared" si="176"/>
        <v>25</v>
      </c>
      <c r="AD119" s="154" t="str">
        <f t="shared" si="177"/>
        <v>23</v>
      </c>
      <c r="AE119" s="154" t="str">
        <f t="shared" si="178"/>
        <v>59</v>
      </c>
    </row>
    <row r="120" spans="2:31" ht="18" outlineLevel="1" x14ac:dyDescent="0.35">
      <c r="B120" s="146">
        <v>20</v>
      </c>
      <c r="C120" s="38">
        <v>236</v>
      </c>
      <c r="D120" s="148" t="str">
        <f>VLOOKUP(C120,'1 - Dorsales clubs'!B:C,2,FALSE)</f>
        <v>JORGE ORIGÚEN</v>
      </c>
      <c r="E120" s="148" t="str">
        <f>VLOOKUP(D120,'1 - Dorsales clubs'!C:D,2,FALSE)</f>
        <v>CD MONKAYAK HIBERUS</v>
      </c>
      <c r="F120" s="149" t="s">
        <v>26</v>
      </c>
      <c r="G120" s="150">
        <f>VLOOKUP(C120,TºCrono!B:C,2,FALSE)</f>
        <v>270123</v>
      </c>
      <c r="H120" s="151"/>
      <c r="I120" s="149" t="str">
        <f t="shared" si="171"/>
        <v>25:24:23</v>
      </c>
      <c r="K120" s="152">
        <f t="shared" si="172"/>
        <v>6</v>
      </c>
      <c r="N120" s="103">
        <f t="shared" si="173"/>
        <v>27</v>
      </c>
      <c r="O120" s="103">
        <f t="shared" si="174"/>
        <v>1</v>
      </c>
      <c r="P120" s="153">
        <f t="shared" si="175"/>
        <v>23</v>
      </c>
      <c r="Q120" s="153"/>
      <c r="R120" s="153">
        <f>IF(O120&lt;VLOOKUP(F120,'Horario salida'!$C$3:$E$32,3,FALSE),N120-1,N120)</f>
        <v>26</v>
      </c>
      <c r="S120" s="153">
        <f>IF(O120&lt;VLOOKUP(F120,'Horario salida'!$C$3:$E$32,3,FALSE),O120+60,O120)</f>
        <v>61</v>
      </c>
      <c r="T120" s="153">
        <f>IF(P120&lt;VLOOKUP(F120,'Horario salida'!$C$3:$F$32,4,FALSE),S120-1,S120)</f>
        <v>61</v>
      </c>
      <c r="U120" s="153">
        <f>IF(P120&lt;VLOOKUP(F120,'Horario salida'!$C$3:$F$32,4,FALSE),P120+100,P120)</f>
        <v>23</v>
      </c>
      <c r="V120" s="153"/>
      <c r="W120" s="153"/>
      <c r="X120" s="153"/>
      <c r="Y120" s="154">
        <f>R120-VLOOKUP(F120,'Horario salida'!$C$3:$D$34,2,FALSE)</f>
        <v>25</v>
      </c>
      <c r="Z120" s="154">
        <f>T120-VLOOKUP(F120,'Horario salida'!$C$3:$E$32,3,FALSE)</f>
        <v>24</v>
      </c>
      <c r="AA120" s="154">
        <f>U120-VLOOKUP(F120,'Horario salida'!$C$3:$F$32,4,FALSE)</f>
        <v>23</v>
      </c>
      <c r="AC120" s="154" t="str">
        <f t="shared" si="176"/>
        <v>25</v>
      </c>
      <c r="AD120" s="154" t="str">
        <f t="shared" si="177"/>
        <v>24</v>
      </c>
      <c r="AE120" s="154" t="str">
        <f t="shared" si="178"/>
        <v>23</v>
      </c>
    </row>
    <row r="121" spans="2:31" ht="18" outlineLevel="1" x14ac:dyDescent="0.35">
      <c r="B121" s="146">
        <v>19</v>
      </c>
      <c r="C121" s="38">
        <v>97</v>
      </c>
      <c r="D121" s="148" t="str">
        <f>VLOOKUP(C121,'1 - Dorsales clubs'!B:C,2,FALSE)</f>
        <v>UNAI BOE GARCIA</v>
      </c>
      <c r="E121" s="148" t="str">
        <f>VLOOKUP(D121,'1 - Dorsales clubs'!C:D,2,FALSE)</f>
        <v>CLUB PIRAGÜISMO ANTARES</v>
      </c>
      <c r="F121" s="149" t="s">
        <v>26</v>
      </c>
      <c r="G121" s="150">
        <f>VLOOKUP(C121,TºCrono!B:C,2,FALSE)</f>
        <v>272191</v>
      </c>
      <c r="H121" s="151"/>
      <c r="I121" s="149" t="str">
        <f t="shared" si="171"/>
        <v>25:44:91</v>
      </c>
      <c r="K121" s="152">
        <f t="shared" si="172"/>
        <v>6</v>
      </c>
      <c r="N121" s="103">
        <f t="shared" si="173"/>
        <v>27</v>
      </c>
      <c r="O121" s="103">
        <f t="shared" si="174"/>
        <v>21</v>
      </c>
      <c r="P121" s="153">
        <f t="shared" si="175"/>
        <v>91</v>
      </c>
      <c r="Q121" s="153"/>
      <c r="R121" s="153">
        <f>IF(O121&lt;VLOOKUP(F121,'Horario salida'!$C$3:$E$32,3,FALSE),N121-1,N121)</f>
        <v>26</v>
      </c>
      <c r="S121" s="153">
        <f>IF(O121&lt;VLOOKUP(F121,'Horario salida'!$C$3:$E$32,3,FALSE),O121+60,O121)</f>
        <v>81</v>
      </c>
      <c r="T121" s="153">
        <f>IF(P121&lt;VLOOKUP(F121,'Horario salida'!$C$3:$F$32,4,FALSE),S121-1,S121)</f>
        <v>81</v>
      </c>
      <c r="U121" s="153">
        <f>IF(P121&lt;VLOOKUP(F121,'Horario salida'!$C$3:$F$32,4,FALSE),P121+100,P121)</f>
        <v>91</v>
      </c>
      <c r="V121" s="153"/>
      <c r="W121" s="153"/>
      <c r="X121" s="153"/>
      <c r="Y121" s="154">
        <f>R121-VLOOKUP(F121,'Horario salida'!$C$3:$D$34,2,FALSE)</f>
        <v>25</v>
      </c>
      <c r="Z121" s="154">
        <f>T121-VLOOKUP(F121,'Horario salida'!$C$3:$E$32,3,FALSE)</f>
        <v>44</v>
      </c>
      <c r="AA121" s="154">
        <f>U121-VLOOKUP(F121,'Horario salida'!$C$3:$F$32,4,FALSE)</f>
        <v>91</v>
      </c>
      <c r="AC121" s="154" t="str">
        <f t="shared" si="176"/>
        <v>25</v>
      </c>
      <c r="AD121" s="154" t="str">
        <f t="shared" si="177"/>
        <v>44</v>
      </c>
      <c r="AE121" s="154" t="str">
        <f t="shared" si="178"/>
        <v>91</v>
      </c>
    </row>
    <row r="122" spans="2:31" ht="18" outlineLevel="1" x14ac:dyDescent="0.3">
      <c r="B122" s="146">
        <v>18</v>
      </c>
      <c r="C122" s="199">
        <v>168</v>
      </c>
      <c r="D122" s="148" t="str">
        <f>VLOOKUP(C122,'1 - Dorsales clubs'!B:C,2,FALSE)</f>
        <v>Beñat Caballero Otermin</v>
      </c>
      <c r="E122" s="148" t="str">
        <f>VLOOKUP(D122,'1 - Dorsales clubs'!C:D,2,FALSE)</f>
        <v>Santiagotarrak</v>
      </c>
      <c r="F122" s="149" t="s">
        <v>26</v>
      </c>
      <c r="G122" s="150">
        <f>VLOOKUP(C122,TºCrono!B:C,2,FALSE)</f>
        <v>272452</v>
      </c>
      <c r="H122" s="151"/>
      <c r="I122" s="149" t="str">
        <f t="shared" si="171"/>
        <v>25:47:52</v>
      </c>
      <c r="K122" s="152">
        <f t="shared" si="172"/>
        <v>6</v>
      </c>
      <c r="N122" s="103">
        <f t="shared" si="173"/>
        <v>27</v>
      </c>
      <c r="O122" s="103">
        <f t="shared" si="174"/>
        <v>24</v>
      </c>
      <c r="P122" s="153">
        <f t="shared" si="175"/>
        <v>52</v>
      </c>
      <c r="Q122" s="153"/>
      <c r="R122" s="153">
        <f>IF(O122&lt;VLOOKUP(F122,'Horario salida'!$C$3:$E$32,3,FALSE),N122-1,N122)</f>
        <v>26</v>
      </c>
      <c r="S122" s="153">
        <f>IF(O122&lt;VLOOKUP(F122,'Horario salida'!$C$3:$E$32,3,FALSE),O122+60,O122)</f>
        <v>84</v>
      </c>
      <c r="T122" s="153">
        <f>IF(P122&lt;VLOOKUP(F122,'Horario salida'!$C$3:$F$32,4,FALSE),S122-1,S122)</f>
        <v>84</v>
      </c>
      <c r="U122" s="153">
        <f>IF(P122&lt;VLOOKUP(F122,'Horario salida'!$C$3:$F$32,4,FALSE),P122+100,P122)</f>
        <v>52</v>
      </c>
      <c r="V122" s="153"/>
      <c r="W122" s="153"/>
      <c r="X122" s="153"/>
      <c r="Y122" s="154">
        <f>R122-VLOOKUP(F122,'Horario salida'!$C$3:$D$34,2,FALSE)</f>
        <v>25</v>
      </c>
      <c r="Z122" s="154">
        <f>T122-VLOOKUP(F122,'Horario salida'!$C$3:$E$32,3,FALSE)</f>
        <v>47</v>
      </c>
      <c r="AA122" s="154">
        <f>U122-VLOOKUP(F122,'Horario salida'!$C$3:$F$32,4,FALSE)</f>
        <v>52</v>
      </c>
      <c r="AC122" s="154" t="str">
        <f t="shared" si="176"/>
        <v>25</v>
      </c>
      <c r="AD122" s="154" t="str">
        <f t="shared" si="177"/>
        <v>47</v>
      </c>
      <c r="AE122" s="154" t="str">
        <f t="shared" si="178"/>
        <v>52</v>
      </c>
    </row>
    <row r="123" spans="2:31" ht="18" outlineLevel="1" x14ac:dyDescent="0.35">
      <c r="B123" s="146">
        <v>17</v>
      </c>
      <c r="C123" s="38">
        <v>167</v>
      </c>
      <c r="D123" s="148" t="str">
        <f>VLOOKUP(C123,'1 - Dorsales clubs'!B:C,2,FALSE)</f>
        <v>Oier Sanchez Ayerdi</v>
      </c>
      <c r="E123" s="148" t="str">
        <f>VLOOKUP(D123,'1 - Dorsales clubs'!C:D,2,FALSE)</f>
        <v>Santiagotarrak</v>
      </c>
      <c r="F123" s="149" t="s">
        <v>26</v>
      </c>
      <c r="G123" s="150">
        <f>VLOOKUP(C123,TºCrono!B:C,2,FALSE)</f>
        <v>272606</v>
      </c>
      <c r="H123" s="151"/>
      <c r="I123" s="149" t="str">
        <f t="shared" si="171"/>
        <v>25:49:06</v>
      </c>
      <c r="K123" s="152">
        <f t="shared" si="172"/>
        <v>6</v>
      </c>
      <c r="N123" s="103">
        <f t="shared" si="173"/>
        <v>27</v>
      </c>
      <c r="O123" s="103">
        <f t="shared" si="174"/>
        <v>26</v>
      </c>
      <c r="P123" s="153">
        <f t="shared" si="175"/>
        <v>6</v>
      </c>
      <c r="Q123" s="153"/>
      <c r="R123" s="153">
        <f>IF(O123&lt;VLOOKUP(F123,'Horario salida'!$C$3:$E$32,3,FALSE),N123-1,N123)</f>
        <v>26</v>
      </c>
      <c r="S123" s="153">
        <f>IF(O123&lt;VLOOKUP(F123,'Horario salida'!$C$3:$E$32,3,FALSE),O123+60,O123)</f>
        <v>86</v>
      </c>
      <c r="T123" s="153">
        <f>IF(P123&lt;VLOOKUP(F123,'Horario salida'!$C$3:$F$32,4,FALSE),S123-1,S123)</f>
        <v>86</v>
      </c>
      <c r="U123" s="153">
        <f>IF(P123&lt;VLOOKUP(F123,'Horario salida'!$C$3:$F$32,4,FALSE),P123+100,P123)</f>
        <v>6</v>
      </c>
      <c r="V123" s="153"/>
      <c r="W123" s="153"/>
      <c r="X123" s="153"/>
      <c r="Y123" s="154">
        <f>R123-VLOOKUP(F123,'Horario salida'!$C$3:$D$34,2,FALSE)</f>
        <v>25</v>
      </c>
      <c r="Z123" s="154">
        <f>T123-VLOOKUP(F123,'Horario salida'!$C$3:$E$32,3,FALSE)</f>
        <v>49</v>
      </c>
      <c r="AA123" s="154">
        <f>U123-VLOOKUP(F123,'Horario salida'!$C$3:$F$32,4,FALSE)</f>
        <v>6</v>
      </c>
      <c r="AC123" s="154" t="str">
        <f t="shared" si="176"/>
        <v>25</v>
      </c>
      <c r="AD123" s="154" t="str">
        <f t="shared" si="177"/>
        <v>49</v>
      </c>
      <c r="AE123" s="154" t="str">
        <f t="shared" si="178"/>
        <v>06</v>
      </c>
    </row>
    <row r="124" spans="2:31" ht="18" outlineLevel="1" x14ac:dyDescent="0.35">
      <c r="B124" s="146">
        <v>16</v>
      </c>
      <c r="C124" s="38">
        <v>166</v>
      </c>
      <c r="D124" s="148" t="str">
        <f>VLOOKUP(C124,'1 - Dorsales clubs'!B:C,2,FALSE)</f>
        <v>Unax Juaristi luis</v>
      </c>
      <c r="E124" s="148" t="str">
        <f>VLOOKUP(D124,'1 - Dorsales clubs'!C:D,2,FALSE)</f>
        <v>Santiagotarrak</v>
      </c>
      <c r="F124" s="149" t="s">
        <v>26</v>
      </c>
      <c r="G124" s="150">
        <f>VLOOKUP(C124,TºCrono!B:C,2,FALSE)</f>
        <v>283986</v>
      </c>
      <c r="H124" s="151"/>
      <c r="I124" s="149" t="str">
        <f t="shared" ref="I124:I126" si="179">IF(G124="D","DESCALIF.",IF(G124="A","ABANDONO",IF(G124="N","NO PRES.",CONCATENATE(AC124,":",AD124,":",AE124))))</f>
        <v>27:02:86</v>
      </c>
      <c r="K124" s="152">
        <f t="shared" ref="K124:K126" si="180">LEN(G124)</f>
        <v>6</v>
      </c>
      <c r="N124" s="103">
        <f t="shared" ref="N124:N126" si="181">VALUE(MID(G124,1,K124-4))</f>
        <v>28</v>
      </c>
      <c r="O124" s="103">
        <f t="shared" ref="O124:O126" si="182">VALUE(MID(G124,K124-4+1,2))</f>
        <v>39</v>
      </c>
      <c r="P124" s="153">
        <f t="shared" ref="P124:P126" si="183">VALUE(RIGHT(G124,2))</f>
        <v>86</v>
      </c>
      <c r="Q124" s="153"/>
      <c r="R124" s="153">
        <f>IF(O124&lt;VLOOKUP(F124,'Horario salida'!$C$3:$E$32,3,FALSE),N124-1,N124)</f>
        <v>28</v>
      </c>
      <c r="S124" s="153">
        <f>IF(O124&lt;VLOOKUP(F124,'Horario salida'!$C$3:$E$32,3,FALSE),O124+60,O124)</f>
        <v>39</v>
      </c>
      <c r="T124" s="153">
        <f>IF(P124&lt;VLOOKUP(F124,'Horario salida'!$C$3:$F$32,4,FALSE),S124-1,S124)</f>
        <v>39</v>
      </c>
      <c r="U124" s="153">
        <f>IF(P124&lt;VLOOKUP(F124,'Horario salida'!$C$3:$F$32,4,FALSE),P124+100,P124)</f>
        <v>86</v>
      </c>
      <c r="V124" s="153"/>
      <c r="W124" s="153"/>
      <c r="X124" s="153"/>
      <c r="Y124" s="154">
        <f>R124-VLOOKUP(F124,'Horario salida'!$C$3:$D$34,2,FALSE)</f>
        <v>27</v>
      </c>
      <c r="Z124" s="154">
        <f>T124-VLOOKUP(F124,'Horario salida'!$C$3:$E$32,3,FALSE)</f>
        <v>2</v>
      </c>
      <c r="AA124" s="154">
        <f>U124-VLOOKUP(F124,'Horario salida'!$C$3:$F$32,4,FALSE)</f>
        <v>86</v>
      </c>
      <c r="AC124" s="154" t="str">
        <f t="shared" ref="AC124:AC126" si="184">TEXT(Y124,"00")</f>
        <v>27</v>
      </c>
      <c r="AD124" s="154" t="str">
        <f t="shared" ref="AD124:AD126" si="185">TEXT(Z124,"00")</f>
        <v>02</v>
      </c>
      <c r="AE124" s="154" t="str">
        <f t="shared" ref="AE124:AE126" si="186">TEXT(AA124,"00")</f>
        <v>86</v>
      </c>
    </row>
    <row r="125" spans="2:31" ht="18" outlineLevel="1" x14ac:dyDescent="0.35">
      <c r="B125" s="146">
        <v>15</v>
      </c>
      <c r="C125" s="38">
        <v>7</v>
      </c>
      <c r="D125" s="148" t="str">
        <f>VLOOKUP(C125,'1 - Dorsales clubs'!B:C,2,FALSE)</f>
        <v>Aarón Novoa Antonio</v>
      </c>
      <c r="E125" s="148" t="str">
        <f>VLOOKUP(D125,'1 - Dorsales clubs'!C:D,2,FALSE)</f>
        <v>Club Deportivo enhol Ebrokayak</v>
      </c>
      <c r="F125" s="149" t="s">
        <v>26</v>
      </c>
      <c r="G125" s="150">
        <f>VLOOKUP(C125,TºCrono!B:C,2,FALSE)</f>
        <v>292682</v>
      </c>
      <c r="H125" s="151"/>
      <c r="I125" s="149" t="str">
        <f t="shared" ref="I125" si="187">IF(G125="D","DESCALIF.",IF(G125="A","ABANDONO",IF(G125="N","NO PRES.",CONCATENATE(AC125,":",AD125,":",AE125))))</f>
        <v>27:49:82</v>
      </c>
      <c r="K125" s="152">
        <f t="shared" ref="K125" si="188">LEN(G125)</f>
        <v>6</v>
      </c>
      <c r="N125" s="103">
        <f t="shared" ref="N125" si="189">VALUE(MID(G125,1,K125-4))</f>
        <v>29</v>
      </c>
      <c r="O125" s="103">
        <f t="shared" ref="O125" si="190">VALUE(MID(G125,K125-4+1,2))</f>
        <v>26</v>
      </c>
      <c r="P125" s="153">
        <f t="shared" ref="P125" si="191">VALUE(RIGHT(G125,2))</f>
        <v>82</v>
      </c>
      <c r="Q125" s="153"/>
      <c r="R125" s="153">
        <f>IF(O125&lt;VLOOKUP(F125,'Horario salida'!$C$3:$E$32,3,FALSE),N125-1,N125)</f>
        <v>28</v>
      </c>
      <c r="S125" s="153">
        <f>IF(O125&lt;VLOOKUP(F125,'Horario salida'!$C$3:$E$32,3,FALSE),O125+60,O125)</f>
        <v>86</v>
      </c>
      <c r="T125" s="153">
        <f>IF(P125&lt;VLOOKUP(F125,'Horario salida'!$C$3:$F$32,4,FALSE),S125-1,S125)</f>
        <v>86</v>
      </c>
      <c r="U125" s="153">
        <f>IF(P125&lt;VLOOKUP(F125,'Horario salida'!$C$3:$F$32,4,FALSE),P125+100,P125)</f>
        <v>82</v>
      </c>
      <c r="V125" s="153"/>
      <c r="W125" s="153"/>
      <c r="X125" s="153"/>
      <c r="Y125" s="154">
        <f>R125-VLOOKUP(F125,'Horario salida'!$C$3:$D$34,2,FALSE)</f>
        <v>27</v>
      </c>
      <c r="Z125" s="154">
        <f>T125-VLOOKUP(F125,'Horario salida'!$C$3:$E$32,3,FALSE)</f>
        <v>49</v>
      </c>
      <c r="AA125" s="154">
        <f>U125-VLOOKUP(F125,'Horario salida'!$C$3:$F$32,4,FALSE)</f>
        <v>82</v>
      </c>
      <c r="AC125" s="154" t="str">
        <f t="shared" ref="AC125" si="192">TEXT(Y125,"00")</f>
        <v>27</v>
      </c>
      <c r="AD125" s="154" t="str">
        <f t="shared" ref="AD125" si="193">TEXT(Z125,"00")</f>
        <v>49</v>
      </c>
      <c r="AE125" s="154" t="str">
        <f t="shared" ref="AE125" si="194">TEXT(AA125,"00")</f>
        <v>82</v>
      </c>
    </row>
    <row r="126" spans="2:31" ht="18" outlineLevel="1" x14ac:dyDescent="0.35">
      <c r="B126" s="146">
        <v>14</v>
      </c>
      <c r="C126" s="38">
        <v>235</v>
      </c>
      <c r="D126" s="148" t="str">
        <f>VLOOKUP(C126,'1 - Dorsales clubs'!B:C,2,FALSE)</f>
        <v>ASIER LOSTAO</v>
      </c>
      <c r="E126" s="148" t="str">
        <f>VLOOKUP(D126,'1 - Dorsales clubs'!C:D,2,FALSE)</f>
        <v>CD MONKAYAK HIBERUS</v>
      </c>
      <c r="F126" s="149" t="s">
        <v>26</v>
      </c>
      <c r="G126" s="150">
        <f>VLOOKUP(C126,TºCrono!B:C,2,FALSE)</f>
        <v>304822</v>
      </c>
      <c r="H126" s="151"/>
      <c r="I126" s="149" t="str">
        <f t="shared" si="179"/>
        <v>29:11:22</v>
      </c>
      <c r="K126" s="152">
        <f t="shared" si="180"/>
        <v>6</v>
      </c>
      <c r="N126" s="103">
        <f t="shared" si="181"/>
        <v>30</v>
      </c>
      <c r="O126" s="103">
        <f t="shared" si="182"/>
        <v>48</v>
      </c>
      <c r="P126" s="153">
        <f t="shared" si="183"/>
        <v>22</v>
      </c>
      <c r="Q126" s="153"/>
      <c r="R126" s="153">
        <f>IF(O126&lt;VLOOKUP(F126,'Horario salida'!$C$3:$E$32,3,FALSE),N126-1,N126)</f>
        <v>30</v>
      </c>
      <c r="S126" s="153">
        <f>IF(O126&lt;VLOOKUP(F126,'Horario salida'!$C$3:$E$32,3,FALSE),O126+60,O126)</f>
        <v>48</v>
      </c>
      <c r="T126" s="153">
        <f>IF(P126&lt;VLOOKUP(F126,'Horario salida'!$C$3:$F$32,4,FALSE),S126-1,S126)</f>
        <v>48</v>
      </c>
      <c r="U126" s="153">
        <f>IF(P126&lt;VLOOKUP(F126,'Horario salida'!$C$3:$F$32,4,FALSE),P126+100,P126)</f>
        <v>22</v>
      </c>
      <c r="V126" s="153"/>
      <c r="W126" s="153"/>
      <c r="X126" s="153"/>
      <c r="Y126" s="154">
        <f>R126-VLOOKUP(F126,'Horario salida'!$C$3:$D$34,2,FALSE)</f>
        <v>29</v>
      </c>
      <c r="Z126" s="154">
        <f>T126-VLOOKUP(F126,'Horario salida'!$C$3:$E$32,3,FALSE)</f>
        <v>11</v>
      </c>
      <c r="AA126" s="154">
        <f>U126-VLOOKUP(F126,'Horario salida'!$C$3:$F$32,4,FALSE)</f>
        <v>22</v>
      </c>
      <c r="AC126" s="154" t="str">
        <f t="shared" si="184"/>
        <v>29</v>
      </c>
      <c r="AD126" s="154" t="str">
        <f t="shared" si="185"/>
        <v>11</v>
      </c>
      <c r="AE126" s="154" t="str">
        <f t="shared" si="186"/>
        <v>22</v>
      </c>
    </row>
    <row r="127" spans="2:31" ht="17.399999999999999" outlineLevel="1" x14ac:dyDescent="0.3">
      <c r="B127" s="131"/>
      <c r="C127" s="158"/>
      <c r="D127" s="156"/>
      <c r="E127" s="156"/>
      <c r="F127" s="153"/>
      <c r="G127" s="157"/>
      <c r="I127" s="153"/>
      <c r="K127" s="152"/>
      <c r="P127" s="153"/>
      <c r="Q127" s="153"/>
      <c r="R127" s="153"/>
      <c r="S127" s="153"/>
      <c r="T127" s="153"/>
      <c r="U127" s="153"/>
      <c r="V127" s="153"/>
      <c r="W127" s="153"/>
      <c r="X127" s="153"/>
      <c r="Y127" s="154"/>
      <c r="Z127" s="154"/>
      <c r="AA127" s="154"/>
      <c r="AC127" s="154"/>
      <c r="AD127" s="154"/>
      <c r="AE127" s="154"/>
    </row>
    <row r="128" spans="2:31" outlineLevel="1" x14ac:dyDescent="0.3">
      <c r="C128" s="133"/>
      <c r="D128" s="134" t="s">
        <v>10</v>
      </c>
      <c r="E128" s="134" t="s">
        <v>38</v>
      </c>
      <c r="F128" s="135" t="s">
        <v>9</v>
      </c>
      <c r="G128" s="136"/>
      <c r="H128" s="137"/>
      <c r="I128" s="138">
        <f>VLOOKUP(F130,DATOS!$C$5:$D$40,2,FALSE)</f>
        <v>6</v>
      </c>
      <c r="J128" s="103">
        <f>COUNTIF(F130:$F$797,F130)</f>
        <v>6</v>
      </c>
      <c r="N128" s="123"/>
      <c r="O128" s="123"/>
      <c r="P128" s="123"/>
      <c r="Q128" s="128"/>
      <c r="R128" s="128"/>
      <c r="S128" s="128"/>
      <c r="T128" s="128"/>
      <c r="U128" s="128"/>
      <c r="V128" s="128"/>
      <c r="W128" s="128"/>
      <c r="X128" s="128"/>
      <c r="Y128" s="129"/>
      <c r="Z128" s="129"/>
      <c r="AA128" s="129"/>
      <c r="AB128" s="128"/>
      <c r="AC128" s="129"/>
      <c r="AD128" s="129"/>
      <c r="AE128" s="129"/>
    </row>
    <row r="129" spans="2:31" outlineLevel="1" x14ac:dyDescent="0.3">
      <c r="B129" s="134" t="s">
        <v>20</v>
      </c>
      <c r="C129" s="139" t="s">
        <v>3</v>
      </c>
      <c r="D129" s="134" t="s">
        <v>0</v>
      </c>
      <c r="E129" s="134" t="s">
        <v>1</v>
      </c>
      <c r="F129" s="134" t="s">
        <v>22</v>
      </c>
      <c r="G129" s="140" t="s">
        <v>7</v>
      </c>
      <c r="H129" s="141"/>
      <c r="I129" s="142" t="s">
        <v>8</v>
      </c>
      <c r="N129" s="143"/>
      <c r="O129" s="143"/>
      <c r="P129" s="144"/>
      <c r="Q129" s="143"/>
      <c r="R129" s="144"/>
      <c r="S129" s="144"/>
      <c r="T129" s="144"/>
      <c r="U129" s="144"/>
      <c r="V129" s="144"/>
      <c r="W129" s="144"/>
      <c r="X129" s="143"/>
      <c r="Y129" s="145"/>
      <c r="Z129" s="145"/>
      <c r="AA129" s="145"/>
      <c r="AC129" s="145"/>
      <c r="AD129" s="145"/>
      <c r="AE129" s="145"/>
    </row>
    <row r="130" spans="2:31" ht="18" outlineLevel="1" x14ac:dyDescent="0.35">
      <c r="B130" s="146">
        <v>33</v>
      </c>
      <c r="C130" s="38">
        <v>119</v>
      </c>
      <c r="D130" s="148" t="str">
        <f>VLOOKUP(C130,'1 - Dorsales clubs'!B:C,2,FALSE)</f>
        <v>Suzanne Castro Witos</v>
      </c>
      <c r="E130" s="148" t="str">
        <f>VLOOKUP(D130,'1 - Dorsales clubs'!C:D,2,FALSE)</f>
        <v>CLUB PIRAGUISMO GETXO-GETXO KAYAK</v>
      </c>
      <c r="F130" s="149" t="s">
        <v>29</v>
      </c>
      <c r="G130" s="150">
        <f>VLOOKUP(C130,TºCrono!B:C,2,FALSE)</f>
        <v>284640</v>
      </c>
      <c r="H130" s="151"/>
      <c r="I130" s="149" t="str">
        <f t="shared" ref="I130:I134" si="195">IF(G130="D","DESCALIF.",IF(G130="A","ABANDONO",IF(G130="N","NO PRES.",CONCATENATE(AC130,":",AD130,":",AE130))))</f>
        <v>25:56:40</v>
      </c>
      <c r="J130" s="152"/>
      <c r="K130" s="152">
        <f t="shared" ref="K130:K134" si="196">LEN(G130)</f>
        <v>6</v>
      </c>
      <c r="L130" s="152"/>
      <c r="M130" s="152"/>
      <c r="N130" s="103">
        <f t="shared" ref="N130:N134" si="197">VALUE(MID(G130,1,K130-4))</f>
        <v>28</v>
      </c>
      <c r="O130" s="103">
        <f t="shared" ref="O130:O134" si="198">VALUE(MID(G130,K130-4+1,2))</f>
        <v>46</v>
      </c>
      <c r="P130" s="153">
        <f t="shared" ref="P130:P134" si="199">VALUE(RIGHT(G130,2))</f>
        <v>40</v>
      </c>
      <c r="Q130" s="153"/>
      <c r="R130" s="153">
        <f>IF(O130&lt;VLOOKUP(F130,'Horario salida'!$C$3:$E$32,3,FALSE),N130-1,N130)</f>
        <v>27</v>
      </c>
      <c r="S130" s="153">
        <f>IF(O130&lt;VLOOKUP(F130,'Horario salida'!$C$3:$E$32,3,FALSE),O130+60,O130)</f>
        <v>106</v>
      </c>
      <c r="T130" s="153">
        <f>IF(P130&lt;VLOOKUP(F130,'Horario salida'!$C$3:$F$32,4,FALSE),S130-1,S130)</f>
        <v>106</v>
      </c>
      <c r="U130" s="153">
        <f>IF(P130&lt;VLOOKUP(F130,'Horario salida'!$C$3:$F$32,4,FALSE),P130+100,P130)</f>
        <v>40</v>
      </c>
      <c r="V130" s="153"/>
      <c r="W130" s="153"/>
      <c r="X130" s="153"/>
      <c r="Y130" s="154">
        <f>R130-VLOOKUP(F130,'Horario salida'!$C$3:$D$34,2,FALSE)</f>
        <v>25</v>
      </c>
      <c r="Z130" s="154">
        <f>T130-VLOOKUP(F130,'Horario salida'!$C$3:$E$32,3,FALSE)</f>
        <v>56</v>
      </c>
      <c r="AA130" s="154">
        <f>U130-VLOOKUP(F130,'Horario salida'!$C$3:$F$32,4,FALSE)</f>
        <v>40</v>
      </c>
      <c r="AC130" s="154" t="str">
        <f t="shared" ref="AC130:AC134" si="200">TEXT(Y130,"00")</f>
        <v>25</v>
      </c>
      <c r="AD130" s="154" t="str">
        <f t="shared" ref="AD130:AD134" si="201">TEXT(Z130,"00")</f>
        <v>56</v>
      </c>
      <c r="AE130" s="154" t="str">
        <f t="shared" ref="AE130:AE134" si="202">TEXT(AA130,"00")</f>
        <v>40</v>
      </c>
    </row>
    <row r="131" spans="2:31" ht="18" outlineLevel="1" x14ac:dyDescent="0.35">
      <c r="B131" s="146">
        <v>29</v>
      </c>
      <c r="C131" s="38">
        <v>88</v>
      </c>
      <c r="D131" s="148" t="str">
        <f>VLOOKUP(C131,'1 - Dorsales clubs'!B:C,2,FALSE)</f>
        <v>ALBA HUERTA RODRIGUEZ</v>
      </c>
      <c r="E131" s="148" t="str">
        <f>VLOOKUP(D131,'1 - Dorsales clubs'!C:D,2,FALSE)</f>
        <v>CLUB ESCUELA DE PIRAGUISMO ARANJUEZ</v>
      </c>
      <c r="F131" s="149" t="s">
        <v>29</v>
      </c>
      <c r="G131" s="150">
        <f>VLOOKUP(C131,TºCrono!B:C,2,FALSE)</f>
        <v>291962</v>
      </c>
      <c r="H131" s="151"/>
      <c r="I131" s="149" t="str">
        <f t="shared" si="195"/>
        <v>26:29:62</v>
      </c>
      <c r="J131" s="152"/>
      <c r="K131" s="152">
        <f t="shared" si="196"/>
        <v>6</v>
      </c>
      <c r="L131" s="152"/>
      <c r="M131" s="152"/>
      <c r="N131" s="103">
        <f t="shared" si="197"/>
        <v>29</v>
      </c>
      <c r="O131" s="103">
        <f t="shared" si="198"/>
        <v>19</v>
      </c>
      <c r="P131" s="153">
        <f t="shared" si="199"/>
        <v>62</v>
      </c>
      <c r="Q131" s="153"/>
      <c r="R131" s="153">
        <f>IF(O131&lt;VLOOKUP(F131,'Horario salida'!$C$3:$E$32,3,FALSE),N131-1,N131)</f>
        <v>28</v>
      </c>
      <c r="S131" s="153">
        <f>IF(O131&lt;VLOOKUP(F131,'Horario salida'!$C$3:$E$32,3,FALSE),O131+60,O131)</f>
        <v>79</v>
      </c>
      <c r="T131" s="153">
        <f>IF(P131&lt;VLOOKUP(F131,'Horario salida'!$C$3:$F$32,4,FALSE),S131-1,S131)</f>
        <v>79</v>
      </c>
      <c r="U131" s="153">
        <f>IF(P131&lt;VLOOKUP(F131,'Horario salida'!$C$3:$F$32,4,FALSE),P131+100,P131)</f>
        <v>62</v>
      </c>
      <c r="V131" s="153"/>
      <c r="W131" s="153"/>
      <c r="X131" s="153"/>
      <c r="Y131" s="154">
        <f>R131-VLOOKUP(F131,'Horario salida'!$C$3:$D$34,2,FALSE)</f>
        <v>26</v>
      </c>
      <c r="Z131" s="154">
        <f>T131-VLOOKUP(F131,'Horario salida'!$C$3:$E$32,3,FALSE)</f>
        <v>29</v>
      </c>
      <c r="AA131" s="154">
        <f>U131-VLOOKUP(F131,'Horario salida'!$C$3:$F$32,4,FALSE)</f>
        <v>62</v>
      </c>
      <c r="AC131" s="154" t="str">
        <f t="shared" si="200"/>
        <v>26</v>
      </c>
      <c r="AD131" s="154" t="str">
        <f t="shared" si="201"/>
        <v>29</v>
      </c>
      <c r="AE131" s="154" t="str">
        <f t="shared" si="202"/>
        <v>62</v>
      </c>
    </row>
    <row r="132" spans="2:31" ht="18" outlineLevel="1" x14ac:dyDescent="0.3">
      <c r="B132" s="146">
        <v>26</v>
      </c>
      <c r="C132" s="199">
        <v>100</v>
      </c>
      <c r="D132" s="148" t="str">
        <f>VLOOKUP(C132,'1 - Dorsales clubs'!B:C,2,FALSE)</f>
        <v>IRENE FUENTES MONTERO</v>
      </c>
      <c r="E132" s="148" t="str">
        <f>VLOOKUP(D132,'1 - Dorsales clubs'!C:D,2,FALSE)</f>
        <v>CLUB PIRAGÜISMO ANTARES</v>
      </c>
      <c r="F132" s="149" t="s">
        <v>29</v>
      </c>
      <c r="G132" s="150">
        <f>VLOOKUP(C132,TºCrono!B:C,2,FALSE)</f>
        <v>300867</v>
      </c>
      <c r="H132" s="151"/>
      <c r="I132" s="149" t="str">
        <f t="shared" si="195"/>
        <v>27:18:67</v>
      </c>
      <c r="J132" s="152"/>
      <c r="K132" s="152">
        <f t="shared" si="196"/>
        <v>6</v>
      </c>
      <c r="L132" s="152"/>
      <c r="M132" s="152"/>
      <c r="N132" s="103">
        <f t="shared" si="197"/>
        <v>30</v>
      </c>
      <c r="O132" s="103">
        <f t="shared" si="198"/>
        <v>8</v>
      </c>
      <c r="P132" s="153">
        <f t="shared" si="199"/>
        <v>67</v>
      </c>
      <c r="Q132" s="153"/>
      <c r="R132" s="153">
        <f>IF(O132&lt;VLOOKUP(F132,'Horario salida'!$C$3:$E$32,3,FALSE),N132-1,N132)</f>
        <v>29</v>
      </c>
      <c r="S132" s="153">
        <f>IF(O132&lt;VLOOKUP(F132,'Horario salida'!$C$3:$E$32,3,FALSE),O132+60,O132)</f>
        <v>68</v>
      </c>
      <c r="T132" s="153">
        <f>IF(P132&lt;VLOOKUP(F132,'Horario salida'!$C$3:$F$32,4,FALSE),S132-1,S132)</f>
        <v>68</v>
      </c>
      <c r="U132" s="153">
        <f>IF(P132&lt;VLOOKUP(F132,'Horario salida'!$C$3:$F$32,4,FALSE),P132+100,P132)</f>
        <v>67</v>
      </c>
      <c r="V132" s="153"/>
      <c r="W132" s="153"/>
      <c r="X132" s="153"/>
      <c r="Y132" s="154">
        <f>R132-VLOOKUP(F132,'Horario salida'!$C$3:$D$34,2,FALSE)</f>
        <v>27</v>
      </c>
      <c r="Z132" s="154">
        <f>T132-VLOOKUP(F132,'Horario salida'!$C$3:$E$32,3,FALSE)</f>
        <v>18</v>
      </c>
      <c r="AA132" s="154">
        <f>U132-VLOOKUP(F132,'Horario salida'!$C$3:$F$32,4,FALSE)</f>
        <v>67</v>
      </c>
      <c r="AC132" s="154" t="str">
        <f t="shared" si="200"/>
        <v>27</v>
      </c>
      <c r="AD132" s="154" t="str">
        <f t="shared" si="201"/>
        <v>18</v>
      </c>
      <c r="AE132" s="154" t="str">
        <f t="shared" si="202"/>
        <v>67</v>
      </c>
    </row>
    <row r="133" spans="2:31" ht="18" outlineLevel="1" x14ac:dyDescent="0.3">
      <c r="B133" s="146">
        <v>24</v>
      </c>
      <c r="C133" s="199">
        <v>104</v>
      </c>
      <c r="D133" s="148" t="str">
        <f>VLOOKUP(C133,'1 - Dorsales clubs'!B:C,2,FALSE)</f>
        <v>UXUE ALARCÓN RIAÑO</v>
      </c>
      <c r="E133" s="148" t="str">
        <f>VLOOKUP(D133,'1 - Dorsales clubs'!C:D,2,FALSE)</f>
        <v>CLUB PIRAGÜISMO ANTARES</v>
      </c>
      <c r="F133" s="149" t="s">
        <v>29</v>
      </c>
      <c r="G133" s="150">
        <f>VLOOKUP(C133,TºCrono!B:C,2,FALSE)</f>
        <v>304696</v>
      </c>
      <c r="H133" s="151"/>
      <c r="I133" s="149" t="str">
        <f t="shared" si="195"/>
        <v>27:56:96</v>
      </c>
      <c r="J133" s="152"/>
      <c r="K133" s="152">
        <f t="shared" si="196"/>
        <v>6</v>
      </c>
      <c r="L133" s="152"/>
      <c r="M133" s="152"/>
      <c r="N133" s="103">
        <f t="shared" si="197"/>
        <v>30</v>
      </c>
      <c r="O133" s="103">
        <f t="shared" si="198"/>
        <v>46</v>
      </c>
      <c r="P133" s="153">
        <f t="shared" si="199"/>
        <v>96</v>
      </c>
      <c r="Q133" s="153"/>
      <c r="R133" s="153">
        <f>IF(O133&lt;VLOOKUP(F133,'Horario salida'!$C$3:$E$32,3,FALSE),N133-1,N133)</f>
        <v>29</v>
      </c>
      <c r="S133" s="153">
        <f>IF(O133&lt;VLOOKUP(F133,'Horario salida'!$C$3:$E$32,3,FALSE),O133+60,O133)</f>
        <v>106</v>
      </c>
      <c r="T133" s="153">
        <f>IF(P133&lt;VLOOKUP(F133,'Horario salida'!$C$3:$F$32,4,FALSE),S133-1,S133)</f>
        <v>106</v>
      </c>
      <c r="U133" s="153">
        <f>IF(P133&lt;VLOOKUP(F133,'Horario salida'!$C$3:$F$32,4,FALSE),P133+100,P133)</f>
        <v>96</v>
      </c>
      <c r="V133" s="153"/>
      <c r="W133" s="153"/>
      <c r="X133" s="153"/>
      <c r="Y133" s="154">
        <f>R133-VLOOKUP(F133,'Horario salida'!$C$3:$D$34,2,FALSE)</f>
        <v>27</v>
      </c>
      <c r="Z133" s="154">
        <f>T133-VLOOKUP(F133,'Horario salida'!$C$3:$E$32,3,FALSE)</f>
        <v>56</v>
      </c>
      <c r="AA133" s="154">
        <f>U133-VLOOKUP(F133,'Horario salida'!$C$3:$F$32,4,FALSE)</f>
        <v>96</v>
      </c>
      <c r="AC133" s="154" t="str">
        <f t="shared" ref="AC133" si="203">TEXT(Y133,"00")</f>
        <v>27</v>
      </c>
      <c r="AD133" s="154" t="str">
        <f t="shared" ref="AD133" si="204">TEXT(Z133,"00")</f>
        <v>56</v>
      </c>
      <c r="AE133" s="154" t="str">
        <f t="shared" ref="AE133" si="205">TEXT(AA133,"00")</f>
        <v>96</v>
      </c>
    </row>
    <row r="134" spans="2:31" ht="18" outlineLevel="1" x14ac:dyDescent="0.35">
      <c r="B134" s="146">
        <v>23</v>
      </c>
      <c r="C134" s="38">
        <v>188</v>
      </c>
      <c r="D134" s="148" t="str">
        <f>VLOOKUP(C134,'1 - Dorsales clubs'!B:C,2,FALSE)</f>
        <v>JULIA LÓPEZ FERRANDO</v>
      </c>
      <c r="E134" s="148" t="str">
        <f>VLOOKUP(D134,'1 - Dorsales clubs'!C:D,2,FALSE)</f>
        <v>CENTRO NATACIÓN HELIOS</v>
      </c>
      <c r="F134" s="149" t="s">
        <v>29</v>
      </c>
      <c r="G134" s="150">
        <f>VLOOKUP(C134,TºCrono!B:C,2,FALSE)</f>
        <v>314966</v>
      </c>
      <c r="H134" s="151"/>
      <c r="I134" s="149" t="str">
        <f t="shared" si="195"/>
        <v>28:59:66</v>
      </c>
      <c r="J134" s="152"/>
      <c r="K134" s="152">
        <f t="shared" si="196"/>
        <v>6</v>
      </c>
      <c r="L134" s="152"/>
      <c r="M134" s="152"/>
      <c r="N134" s="103">
        <f t="shared" si="197"/>
        <v>31</v>
      </c>
      <c r="O134" s="103">
        <f t="shared" si="198"/>
        <v>49</v>
      </c>
      <c r="P134" s="153">
        <f t="shared" si="199"/>
        <v>66</v>
      </c>
      <c r="Q134" s="153"/>
      <c r="R134" s="153">
        <f>IF(O134&lt;VLOOKUP(F134,'Horario salida'!$C$3:$E$32,3,FALSE),N134-1,N134)</f>
        <v>30</v>
      </c>
      <c r="S134" s="153">
        <f>IF(O134&lt;VLOOKUP(F134,'Horario salida'!$C$3:$E$32,3,FALSE),O134+60,O134)</f>
        <v>109</v>
      </c>
      <c r="T134" s="153">
        <f>IF(P134&lt;VLOOKUP(F134,'Horario salida'!$C$3:$F$32,4,FALSE),S134-1,S134)</f>
        <v>109</v>
      </c>
      <c r="U134" s="153">
        <f>IF(P134&lt;VLOOKUP(F134,'Horario salida'!$C$3:$F$32,4,FALSE),P134+100,P134)</f>
        <v>66</v>
      </c>
      <c r="V134" s="153"/>
      <c r="W134" s="153"/>
      <c r="X134" s="153"/>
      <c r="Y134" s="154">
        <f>R134-VLOOKUP(F134,'Horario salida'!$C$3:$D$34,2,FALSE)</f>
        <v>28</v>
      </c>
      <c r="Z134" s="154">
        <f>T134-VLOOKUP(F134,'Horario salida'!$C$3:$E$32,3,FALSE)</f>
        <v>59</v>
      </c>
      <c r="AA134" s="154">
        <f>U134-VLOOKUP(F134,'Horario salida'!$C$3:$F$32,4,FALSE)</f>
        <v>66</v>
      </c>
      <c r="AC134" s="154" t="str">
        <f t="shared" si="200"/>
        <v>28</v>
      </c>
      <c r="AD134" s="154" t="str">
        <f t="shared" si="201"/>
        <v>59</v>
      </c>
      <c r="AE134" s="154" t="str">
        <f t="shared" si="202"/>
        <v>66</v>
      </c>
    </row>
    <row r="135" spans="2:31" ht="18" outlineLevel="1" x14ac:dyDescent="0.35">
      <c r="B135" s="146">
        <v>22</v>
      </c>
      <c r="C135" s="38">
        <v>10</v>
      </c>
      <c r="D135" s="148" t="str">
        <f>VLOOKUP(C135,'1 - Dorsales clubs'!B:C,2,FALSE)</f>
        <v>Eva Ivanova Ivanova</v>
      </c>
      <c r="E135" s="148" t="str">
        <f>VLOOKUP(D135,'1 - Dorsales clubs'!C:D,2,FALSE)</f>
        <v>Club Deportivo enhol Ebrokayak</v>
      </c>
      <c r="F135" s="149" t="s">
        <v>29</v>
      </c>
      <c r="G135" s="150">
        <f>VLOOKUP(C135,TºCrono!B:C,2,FALSE)</f>
        <v>334944</v>
      </c>
      <c r="H135" s="151"/>
      <c r="I135" s="149" t="str">
        <f t="shared" ref="I135" si="206">IF(G135="D","DESCALIF.",IF(G135="A","ABANDONO",IF(G135="N","NO PRES.",CONCATENATE(AC135,":",AD135,":",AE135))))</f>
        <v>30:59:44</v>
      </c>
      <c r="J135" s="152"/>
      <c r="K135" s="152">
        <f t="shared" ref="K135" si="207">LEN(G135)</f>
        <v>6</v>
      </c>
      <c r="L135" s="152"/>
      <c r="M135" s="152"/>
      <c r="N135" s="103">
        <f t="shared" ref="N135" si="208">VALUE(MID(G135,1,K135-4))</f>
        <v>33</v>
      </c>
      <c r="O135" s="103">
        <f t="shared" ref="O135" si="209">VALUE(MID(G135,K135-4+1,2))</f>
        <v>49</v>
      </c>
      <c r="P135" s="153">
        <f t="shared" ref="P135" si="210">VALUE(RIGHT(G135,2))</f>
        <v>44</v>
      </c>
      <c r="Q135" s="153"/>
      <c r="R135" s="153">
        <f>IF(O135&lt;VLOOKUP(F135,'Horario salida'!$C$3:$E$32,3,FALSE),N135-1,N135)</f>
        <v>32</v>
      </c>
      <c r="S135" s="153">
        <f>IF(O135&lt;VLOOKUP(F135,'Horario salida'!$C$3:$E$32,3,FALSE),O135+60,O135)</f>
        <v>109</v>
      </c>
      <c r="T135" s="153">
        <f>IF(P135&lt;VLOOKUP(F135,'Horario salida'!$C$3:$F$32,4,FALSE),S135-1,S135)</f>
        <v>109</v>
      </c>
      <c r="U135" s="153">
        <f>IF(P135&lt;VLOOKUP(F135,'Horario salida'!$C$3:$F$32,4,FALSE),P135+100,P135)</f>
        <v>44</v>
      </c>
      <c r="V135" s="153"/>
      <c r="W135" s="153"/>
      <c r="X135" s="153"/>
      <c r="Y135" s="154">
        <f>R135-VLOOKUP(F135,'Horario salida'!$C$3:$D$34,2,FALSE)</f>
        <v>30</v>
      </c>
      <c r="Z135" s="154">
        <f>T135-VLOOKUP(F135,'Horario salida'!$C$3:$E$32,3,FALSE)</f>
        <v>59</v>
      </c>
      <c r="AA135" s="154">
        <f>U135-VLOOKUP(F135,'Horario salida'!$C$3:$F$32,4,FALSE)</f>
        <v>44</v>
      </c>
      <c r="AC135" s="154" t="str">
        <f t="shared" ref="AC135" si="211">TEXT(Y135,"00")</f>
        <v>30</v>
      </c>
      <c r="AD135" s="154" t="str">
        <f t="shared" ref="AD135" si="212">TEXT(Z135,"00")</f>
        <v>59</v>
      </c>
      <c r="AE135" s="154" t="str">
        <f t="shared" ref="AE135" si="213">TEXT(AA135,"00")</f>
        <v>44</v>
      </c>
    </row>
    <row r="136" spans="2:31" ht="17.399999999999999" outlineLevel="1" x14ac:dyDescent="0.3">
      <c r="B136" s="131"/>
      <c r="C136" s="155"/>
      <c r="D136" s="156"/>
      <c r="E136" s="156"/>
      <c r="F136" s="153"/>
      <c r="G136" s="157"/>
      <c r="I136" s="153"/>
      <c r="J136" s="152"/>
      <c r="K136" s="152"/>
      <c r="L136" s="152"/>
      <c r="M136" s="152"/>
      <c r="P136" s="153"/>
      <c r="Q136" s="153"/>
      <c r="R136" s="153"/>
      <c r="S136" s="153"/>
      <c r="T136" s="153"/>
      <c r="U136" s="153"/>
      <c r="V136" s="153"/>
      <c r="W136" s="153"/>
      <c r="X136" s="153"/>
      <c r="Y136" s="154"/>
      <c r="Z136" s="154"/>
      <c r="AA136" s="154"/>
      <c r="AC136" s="154"/>
      <c r="AD136" s="154"/>
      <c r="AE136" s="154"/>
    </row>
    <row r="137" spans="2:31" outlineLevel="1" x14ac:dyDescent="0.3">
      <c r="C137" s="133"/>
      <c r="D137" s="134" t="s">
        <v>10</v>
      </c>
      <c r="E137" s="134" t="s">
        <v>43</v>
      </c>
      <c r="F137" s="135" t="s">
        <v>9</v>
      </c>
      <c r="G137" s="136"/>
      <c r="H137" s="137"/>
      <c r="I137" s="138">
        <f>VLOOKUP(F139,DATOS!$C$5:$D$40,2,FALSE)</f>
        <v>18</v>
      </c>
      <c r="J137" s="103">
        <f>COUNTIF(F139:$F$802,F139)</f>
        <v>18</v>
      </c>
      <c r="N137" s="123"/>
      <c r="O137" s="123"/>
      <c r="P137" s="123"/>
      <c r="Q137" s="128"/>
      <c r="R137" s="128"/>
      <c r="S137" s="128"/>
      <c r="T137" s="128"/>
      <c r="U137" s="128"/>
      <c r="V137" s="128"/>
      <c r="W137" s="128"/>
      <c r="X137" s="128"/>
      <c r="Y137" s="129"/>
      <c r="Z137" s="129"/>
      <c r="AA137" s="129"/>
      <c r="AB137" s="128"/>
      <c r="AC137" s="129"/>
      <c r="AD137" s="129"/>
      <c r="AE137" s="129"/>
    </row>
    <row r="138" spans="2:31" outlineLevel="1" x14ac:dyDescent="0.3">
      <c r="B138" s="134" t="s">
        <v>20</v>
      </c>
      <c r="C138" s="139" t="s">
        <v>3</v>
      </c>
      <c r="D138" s="134" t="s">
        <v>0</v>
      </c>
      <c r="E138" s="134" t="s">
        <v>1</v>
      </c>
      <c r="F138" s="134" t="s">
        <v>22</v>
      </c>
      <c r="G138" s="140" t="s">
        <v>7</v>
      </c>
      <c r="H138" s="141"/>
      <c r="I138" s="142" t="s">
        <v>8</v>
      </c>
      <c r="N138" s="143"/>
      <c r="O138" s="143"/>
      <c r="P138" s="144"/>
      <c r="Q138" s="143"/>
      <c r="R138" s="144"/>
      <c r="S138" s="144"/>
      <c r="T138" s="144"/>
      <c r="U138" s="144"/>
      <c r="V138" s="144"/>
      <c r="W138" s="144"/>
      <c r="X138" s="143"/>
      <c r="Y138" s="145"/>
      <c r="Z138" s="145"/>
      <c r="AA138" s="145"/>
      <c r="AC138" s="145"/>
      <c r="AD138" s="145"/>
      <c r="AE138" s="145"/>
    </row>
    <row r="139" spans="2:31" ht="18" outlineLevel="1" x14ac:dyDescent="0.3">
      <c r="B139" s="146">
        <v>33</v>
      </c>
      <c r="C139" s="199">
        <v>211</v>
      </c>
      <c r="D139" s="148" t="str">
        <f>VLOOKUP(C139,'1 - Dorsales clubs'!B:C,2,FALSE)</f>
        <v>DARÍO SALVADOR LÓPEZ</v>
      </c>
      <c r="E139" s="148" t="str">
        <f>VLOOKUP(D139,'1 - Dorsales clubs'!C:D,2,FALSE)</f>
        <v>CLUB D. PALENTINO PIRAGÜISMO</v>
      </c>
      <c r="F139" s="149" t="s">
        <v>41</v>
      </c>
      <c r="G139" s="150">
        <f>VLOOKUP(C139,TºCrono!B:C,2,FALSE)</f>
        <v>143036</v>
      </c>
      <c r="H139" s="151"/>
      <c r="I139" s="149" t="str">
        <f>IF(G139="D","DESCALIF.",IF(G139="A","ABANDONO",IF(G139="N","NO PRES.",CONCATENATE(AC139,":",AD139,":",AE139))))</f>
        <v>14:30:36</v>
      </c>
      <c r="J139" s="152"/>
      <c r="K139" s="152">
        <f t="shared" ref="K139:K155" si="214">LEN(G139)</f>
        <v>6</v>
      </c>
      <c r="L139" s="152"/>
      <c r="M139" s="152"/>
      <c r="N139" s="103">
        <f t="shared" ref="N139:N155" si="215">VALUE(MID(G139,1,K139-4))</f>
        <v>14</v>
      </c>
      <c r="O139" s="103">
        <f t="shared" ref="O139:O155" si="216">VALUE(MID(G139,K139-4+1,2))</f>
        <v>30</v>
      </c>
      <c r="P139" s="153">
        <f t="shared" ref="P139:P155" si="217">VALUE(RIGHT(G139,2))</f>
        <v>36</v>
      </c>
      <c r="Q139" s="153"/>
      <c r="R139" s="153">
        <f>IF(O139&lt;VLOOKUP(F139,'Horario salida'!$C$3:$E$32,3,FALSE),N139-1,N139)</f>
        <v>14</v>
      </c>
      <c r="S139" s="153">
        <f>IF(O139&lt;VLOOKUP(F139,'Horario salida'!$C$3:$E$32,3,FALSE),O139+60,O139)</f>
        <v>30</v>
      </c>
      <c r="T139" s="153">
        <f>IF(P139&lt;VLOOKUP(F139,'Horario salida'!$C$3:$F$32,4,FALSE),S139-1,S139)</f>
        <v>30</v>
      </c>
      <c r="U139" s="153">
        <f>IF(P139&lt;VLOOKUP(F139,'Horario salida'!$C$3:$F$32,4,FALSE),P139+100,P139)</f>
        <v>36</v>
      </c>
      <c r="V139" s="153"/>
      <c r="W139" s="153"/>
      <c r="X139" s="153"/>
      <c r="Y139" s="154">
        <f>R139-VLOOKUP(F139,'Horario salida'!$C$3:$D$34,2,FALSE)</f>
        <v>14</v>
      </c>
      <c r="Z139" s="154">
        <f>T139-VLOOKUP(F139,'Horario salida'!$C$3:$E$32,3,FALSE)</f>
        <v>30</v>
      </c>
      <c r="AA139" s="154">
        <f>U139-VLOOKUP(F139,'Horario salida'!$C$3:$F$32,4,FALSE)</f>
        <v>36</v>
      </c>
      <c r="AC139" s="154" t="str">
        <f t="shared" ref="AC139:AE155" si="218">TEXT(Y139,"00")</f>
        <v>14</v>
      </c>
      <c r="AD139" s="154" t="str">
        <f t="shared" si="218"/>
        <v>30</v>
      </c>
      <c r="AE139" s="154" t="str">
        <f t="shared" si="218"/>
        <v>36</v>
      </c>
    </row>
    <row r="140" spans="2:31" ht="18" outlineLevel="1" x14ac:dyDescent="0.35">
      <c r="B140" s="146">
        <v>29</v>
      </c>
      <c r="C140" s="38">
        <v>153</v>
      </c>
      <c r="D140" s="148" t="str">
        <f>VLOOKUP(C140,'1 - Dorsales clubs'!B:C,2,FALSE)</f>
        <v>Julen Lucas Ausan</v>
      </c>
      <c r="E140" s="148" t="str">
        <f>VLOOKUP(D140,'1 - Dorsales clubs'!C:D,2,FALSE)</f>
        <v>Santiagotarrak</v>
      </c>
      <c r="F140" s="149" t="s">
        <v>41</v>
      </c>
      <c r="G140" s="150">
        <f>VLOOKUP(C140,TºCrono!B:C,2,FALSE)</f>
        <v>143124</v>
      </c>
      <c r="H140" s="151"/>
      <c r="I140" s="149" t="str">
        <f>IF(G140="D","DESCALIF.",IF(G140="A","ABANDONO",IF(G140="N","NO PRES.",CONCATENATE(AC140,":",AD140,":",AE140))))</f>
        <v>14:31:24</v>
      </c>
      <c r="J140" s="152"/>
      <c r="K140" s="152">
        <f t="shared" ref="K140:K146" si="219">LEN(G140)</f>
        <v>6</v>
      </c>
      <c r="L140" s="152"/>
      <c r="M140" s="152"/>
      <c r="N140" s="103">
        <f t="shared" ref="N140:N146" si="220">VALUE(MID(G140,1,K140-4))</f>
        <v>14</v>
      </c>
      <c r="O140" s="103">
        <f t="shared" ref="O140:O146" si="221">VALUE(MID(G140,K140-4+1,2))</f>
        <v>31</v>
      </c>
      <c r="P140" s="153">
        <f t="shared" ref="P140:P146" si="222">VALUE(RIGHT(G140,2))</f>
        <v>24</v>
      </c>
      <c r="Q140" s="153"/>
      <c r="R140" s="153">
        <f>IF(O140&lt;VLOOKUP(F140,'Horario salida'!$C$3:$E$32,3,FALSE),N140-1,N140)</f>
        <v>14</v>
      </c>
      <c r="S140" s="153">
        <f>IF(O140&lt;VLOOKUP(F140,'Horario salida'!$C$3:$E$32,3,FALSE),O140+60,O140)</f>
        <v>31</v>
      </c>
      <c r="T140" s="153">
        <f>IF(P140&lt;VLOOKUP(F140,'Horario salida'!$C$3:$F$32,4,FALSE),S140-1,S140)</f>
        <v>31</v>
      </c>
      <c r="U140" s="153">
        <f>IF(P140&lt;VLOOKUP(F140,'Horario salida'!$C$3:$F$32,4,FALSE),P140+100,P140)</f>
        <v>24</v>
      </c>
      <c r="V140" s="153"/>
      <c r="W140" s="153"/>
      <c r="X140" s="153"/>
      <c r="Y140" s="154">
        <f>R140-VLOOKUP(F140,'Horario salida'!$C$3:$D$34,2,FALSE)</f>
        <v>14</v>
      </c>
      <c r="Z140" s="154">
        <f>T140-VLOOKUP(F140,'Horario salida'!$C$3:$E$32,3,FALSE)</f>
        <v>31</v>
      </c>
      <c r="AA140" s="154">
        <f>U140-VLOOKUP(F140,'Horario salida'!$C$3:$F$32,4,FALSE)</f>
        <v>24</v>
      </c>
      <c r="AC140" s="154" t="str">
        <f t="shared" ref="AC140:AC146" si="223">TEXT(Y140,"00")</f>
        <v>14</v>
      </c>
      <c r="AD140" s="154" t="str">
        <f t="shared" ref="AD140:AD146" si="224">TEXT(Z140,"00")</f>
        <v>31</v>
      </c>
      <c r="AE140" s="154" t="str">
        <f t="shared" ref="AE140:AE146" si="225">TEXT(AA140,"00")</f>
        <v>24</v>
      </c>
    </row>
    <row r="141" spans="2:31" ht="18" outlineLevel="1" x14ac:dyDescent="0.3">
      <c r="B141" s="146">
        <v>26</v>
      </c>
      <c r="C141" s="199">
        <v>68</v>
      </c>
      <c r="D141" s="148" t="str">
        <f>VLOOKUP(C141,'1 - Dorsales clubs'!B:C,2,FALSE)</f>
        <v>DIEGO MATA GONZALEZ</v>
      </c>
      <c r="E141" s="148" t="str">
        <f>VLOOKUP(D141,'1 - Dorsales clubs'!C:D,2,FALSE)</f>
        <v>CLUB ESCUELA DE PIRAGUISMO ARANJUEZ</v>
      </c>
      <c r="F141" s="149" t="s">
        <v>41</v>
      </c>
      <c r="G141" s="150">
        <f>VLOOKUP(C141,TºCrono!B:C,2,FALSE)</f>
        <v>145321</v>
      </c>
      <c r="H141" s="151"/>
      <c r="I141" s="149" t="str">
        <f>IF(G141="D","DESCALIF.",IF(G141="A","ABANDONO",IF(G141="N","NO PRES.",CONCATENATE(AC141,":",AD141,":",AE141))))</f>
        <v>14:53:21</v>
      </c>
      <c r="J141" s="152"/>
      <c r="K141" s="152">
        <f t="shared" si="219"/>
        <v>6</v>
      </c>
      <c r="L141" s="152"/>
      <c r="M141" s="152"/>
      <c r="N141" s="103">
        <f t="shared" si="220"/>
        <v>14</v>
      </c>
      <c r="O141" s="103">
        <f t="shared" si="221"/>
        <v>53</v>
      </c>
      <c r="P141" s="153">
        <f t="shared" si="222"/>
        <v>21</v>
      </c>
      <c r="Q141" s="153"/>
      <c r="R141" s="153">
        <f>IF(O141&lt;VLOOKUP(F141,'Horario salida'!$C$3:$E$32,3,FALSE),N141-1,N141)</f>
        <v>14</v>
      </c>
      <c r="S141" s="153">
        <f>IF(O141&lt;VLOOKUP(F141,'Horario salida'!$C$3:$E$32,3,FALSE),O141+60,O141)</f>
        <v>53</v>
      </c>
      <c r="T141" s="153">
        <f>IF(P141&lt;VLOOKUP(F141,'Horario salida'!$C$3:$F$32,4,FALSE),S141-1,S141)</f>
        <v>53</v>
      </c>
      <c r="U141" s="153">
        <f>IF(P141&lt;VLOOKUP(F141,'Horario salida'!$C$3:$F$32,4,FALSE),P141+100,P141)</f>
        <v>21</v>
      </c>
      <c r="V141" s="153"/>
      <c r="W141" s="153"/>
      <c r="X141" s="153"/>
      <c r="Y141" s="154">
        <f>R141-VLOOKUP(F141,'Horario salida'!$C$3:$D$34,2,FALSE)</f>
        <v>14</v>
      </c>
      <c r="Z141" s="154">
        <f>T141-VLOOKUP(F141,'Horario salida'!$C$3:$E$32,3,FALSE)</f>
        <v>53</v>
      </c>
      <c r="AA141" s="154">
        <f>U141-VLOOKUP(F141,'Horario salida'!$C$3:$F$32,4,FALSE)</f>
        <v>21</v>
      </c>
      <c r="AC141" s="154" t="str">
        <f t="shared" si="223"/>
        <v>14</v>
      </c>
      <c r="AD141" s="154" t="str">
        <f t="shared" si="224"/>
        <v>53</v>
      </c>
      <c r="AE141" s="154" t="str">
        <f t="shared" si="225"/>
        <v>21</v>
      </c>
    </row>
    <row r="142" spans="2:31" ht="18" outlineLevel="1" x14ac:dyDescent="0.35">
      <c r="B142" s="146">
        <v>24</v>
      </c>
      <c r="C142" s="38">
        <v>103</v>
      </c>
      <c r="D142" s="148" t="str">
        <f>VLOOKUP(C142,'1 - Dorsales clubs'!B:C,2,FALSE)</f>
        <v>GERMÁN FERREYRA ARENAS</v>
      </c>
      <c r="E142" s="148" t="str">
        <f>VLOOKUP(D142,'1 - Dorsales clubs'!C:D,2,FALSE)</f>
        <v>CLUB PIRAGÜISMO ANTARES</v>
      </c>
      <c r="F142" s="149" t="s">
        <v>41</v>
      </c>
      <c r="G142" s="150">
        <f>VLOOKUP(C142,TºCrono!B:C,2,FALSE)</f>
        <v>150573</v>
      </c>
      <c r="H142" s="151"/>
      <c r="I142" s="149" t="str">
        <f>IF(G142="D","DESCALIF.",IF(G142="A","ABANDONO",IF(G142="N","NO PRES.",CONCATENATE(AC142,":",AD142,":",AE142))))</f>
        <v>15:05:73</v>
      </c>
      <c r="J142" s="152"/>
      <c r="K142" s="152">
        <f t="shared" si="219"/>
        <v>6</v>
      </c>
      <c r="L142" s="152"/>
      <c r="M142" s="152"/>
      <c r="N142" s="103">
        <f t="shared" si="220"/>
        <v>15</v>
      </c>
      <c r="O142" s="103">
        <f t="shared" si="221"/>
        <v>5</v>
      </c>
      <c r="P142" s="153">
        <f t="shared" si="222"/>
        <v>73</v>
      </c>
      <c r="Q142" s="153"/>
      <c r="R142" s="153">
        <f>IF(O142&lt;VLOOKUP(F142,'Horario salida'!$C$3:$E$32,3,FALSE),N142-1,N142)</f>
        <v>15</v>
      </c>
      <c r="S142" s="153">
        <f>IF(O142&lt;VLOOKUP(F142,'Horario salida'!$C$3:$E$32,3,FALSE),O142+60,O142)</f>
        <v>5</v>
      </c>
      <c r="T142" s="153">
        <f>IF(P142&lt;VLOOKUP(F142,'Horario salida'!$C$3:$F$32,4,FALSE),S142-1,S142)</f>
        <v>5</v>
      </c>
      <c r="U142" s="153">
        <f>IF(P142&lt;VLOOKUP(F142,'Horario salida'!$C$3:$F$32,4,FALSE),P142+100,P142)</f>
        <v>73</v>
      </c>
      <c r="V142" s="153"/>
      <c r="W142" s="153"/>
      <c r="X142" s="153"/>
      <c r="Y142" s="154">
        <f>R142-VLOOKUP(F142,'Horario salida'!$C$3:$D$34,2,FALSE)</f>
        <v>15</v>
      </c>
      <c r="Z142" s="154">
        <f>T142-VLOOKUP(F142,'Horario salida'!$C$3:$E$32,3,FALSE)</f>
        <v>5</v>
      </c>
      <c r="AA142" s="154">
        <f>U142-VLOOKUP(F142,'Horario salida'!$C$3:$F$32,4,FALSE)</f>
        <v>73</v>
      </c>
      <c r="AC142" s="154" t="str">
        <f t="shared" si="223"/>
        <v>15</v>
      </c>
      <c r="AD142" s="154" t="str">
        <f t="shared" si="224"/>
        <v>05</v>
      </c>
      <c r="AE142" s="154" t="str">
        <f t="shared" si="225"/>
        <v>73</v>
      </c>
    </row>
    <row r="143" spans="2:31" ht="18" outlineLevel="1" x14ac:dyDescent="0.3">
      <c r="B143" s="146">
        <v>23</v>
      </c>
      <c r="C143" s="199">
        <v>156</v>
      </c>
      <c r="D143" s="148" t="str">
        <f>VLOOKUP(C143,'1 - Dorsales clubs'!B:C,2,FALSE)</f>
        <v>Unax Arrieta Viguria</v>
      </c>
      <c r="E143" s="148" t="str">
        <f>VLOOKUP(D143,'1 - Dorsales clubs'!C:D,2,FALSE)</f>
        <v>Santiagotarrak</v>
      </c>
      <c r="F143" s="149" t="s">
        <v>41</v>
      </c>
      <c r="G143" s="150">
        <f>VLOOKUP(C143,TºCrono!B:C,2,FALSE)</f>
        <v>150922</v>
      </c>
      <c r="H143" s="151"/>
      <c r="I143" s="149" t="str">
        <f>IF(G143="D","DESCALIF.",IF(G143="A","ABANDONO",IF(G143="N","NO PRES.",CONCATENATE(AC143,":",AD143,":",AE143))))</f>
        <v>15:09:22</v>
      </c>
      <c r="J143" s="152"/>
      <c r="K143" s="152">
        <f t="shared" si="219"/>
        <v>6</v>
      </c>
      <c r="L143" s="152"/>
      <c r="M143" s="152"/>
      <c r="N143" s="103">
        <f t="shared" si="220"/>
        <v>15</v>
      </c>
      <c r="O143" s="103">
        <f t="shared" si="221"/>
        <v>9</v>
      </c>
      <c r="P143" s="153">
        <f t="shared" si="222"/>
        <v>22</v>
      </c>
      <c r="Q143" s="153"/>
      <c r="R143" s="153">
        <f>IF(O143&lt;VLOOKUP(F143,'Horario salida'!$C$3:$E$32,3,FALSE),N143-1,N143)</f>
        <v>15</v>
      </c>
      <c r="S143" s="153">
        <f>IF(O143&lt;VLOOKUP(F143,'Horario salida'!$C$3:$E$32,3,FALSE),O143+60,O143)</f>
        <v>9</v>
      </c>
      <c r="T143" s="153">
        <f>IF(P143&lt;VLOOKUP(F143,'Horario salida'!$C$3:$F$32,4,FALSE),S143-1,S143)</f>
        <v>9</v>
      </c>
      <c r="U143" s="153">
        <f>IF(P143&lt;VLOOKUP(F143,'Horario salida'!$C$3:$F$32,4,FALSE),P143+100,P143)</f>
        <v>22</v>
      </c>
      <c r="V143" s="153"/>
      <c r="W143" s="153"/>
      <c r="X143" s="153"/>
      <c r="Y143" s="154">
        <f>R143-VLOOKUP(F143,'Horario salida'!$C$3:$D$34,2,FALSE)</f>
        <v>15</v>
      </c>
      <c r="Z143" s="154">
        <f>T143-VLOOKUP(F143,'Horario salida'!$C$3:$E$32,3,FALSE)</f>
        <v>9</v>
      </c>
      <c r="AA143" s="154">
        <f>U143-VLOOKUP(F143,'Horario salida'!$C$3:$F$32,4,FALSE)</f>
        <v>22</v>
      </c>
      <c r="AC143" s="154" t="str">
        <f t="shared" si="223"/>
        <v>15</v>
      </c>
      <c r="AD143" s="154" t="str">
        <f t="shared" si="224"/>
        <v>09</v>
      </c>
      <c r="AE143" s="154" t="str">
        <f t="shared" si="225"/>
        <v>22</v>
      </c>
    </row>
    <row r="144" spans="2:31" ht="18" outlineLevel="1" x14ac:dyDescent="0.3">
      <c r="B144" s="146">
        <v>22</v>
      </c>
      <c r="C144" s="199">
        <v>132</v>
      </c>
      <c r="D144" s="148" t="str">
        <f>VLOOKUP(C144,'1 - Dorsales clubs'!B:C,2,FALSE)</f>
        <v>Matía Grijalba San Julián</v>
      </c>
      <c r="E144" s="148" t="str">
        <f>VLOOKUP(D144,'1 - Dorsales clubs'!C:D,2,FALSE)</f>
        <v>Club Piragüismo Pamplona</v>
      </c>
      <c r="F144" s="149" t="s">
        <v>41</v>
      </c>
      <c r="G144" s="150">
        <f>VLOOKUP(C144,TºCrono!B:C,2,FALSE)</f>
        <v>160039</v>
      </c>
      <c r="H144" s="151"/>
      <c r="I144" s="149" t="str">
        <f t="shared" ref="I144:I146" si="226">IF(G144="D","DESCALIF.",IF(G144="A","ABANDONO",IF(G144="N","NO PRES.",CONCATENATE(AC144,":",AD144,":",AE144))))</f>
        <v>16:00:39</v>
      </c>
      <c r="J144" s="152"/>
      <c r="K144" s="152">
        <f t="shared" si="219"/>
        <v>6</v>
      </c>
      <c r="L144" s="152"/>
      <c r="M144" s="152"/>
      <c r="N144" s="103">
        <f t="shared" si="220"/>
        <v>16</v>
      </c>
      <c r="O144" s="103">
        <f t="shared" si="221"/>
        <v>0</v>
      </c>
      <c r="P144" s="153">
        <f t="shared" si="222"/>
        <v>39</v>
      </c>
      <c r="Q144" s="153"/>
      <c r="R144" s="153">
        <f>IF(O144&lt;VLOOKUP(F144,'Horario salida'!$C$3:$E$32,3,FALSE),N144-1,N144)</f>
        <v>16</v>
      </c>
      <c r="S144" s="153">
        <f>IF(O144&lt;VLOOKUP(F144,'Horario salida'!$C$3:$E$32,3,FALSE),O144+60,O144)</f>
        <v>0</v>
      </c>
      <c r="T144" s="153">
        <f>IF(P144&lt;VLOOKUP(F144,'Horario salida'!$C$3:$F$32,4,FALSE),S144-1,S144)</f>
        <v>0</v>
      </c>
      <c r="U144" s="153">
        <f>IF(P144&lt;VLOOKUP(F144,'Horario salida'!$C$3:$F$32,4,FALSE),P144+100,P144)</f>
        <v>39</v>
      </c>
      <c r="V144" s="153"/>
      <c r="W144" s="153"/>
      <c r="X144" s="153"/>
      <c r="Y144" s="154">
        <f>R144-VLOOKUP(F144,'Horario salida'!$C$3:$D$34,2,FALSE)</f>
        <v>16</v>
      </c>
      <c r="Z144" s="154">
        <f>T144-VLOOKUP(F144,'Horario salida'!$C$3:$E$32,3,FALSE)</f>
        <v>0</v>
      </c>
      <c r="AA144" s="154">
        <f>U144-VLOOKUP(F144,'Horario salida'!$C$3:$F$32,4,FALSE)</f>
        <v>39</v>
      </c>
      <c r="AC144" s="154" t="str">
        <f t="shared" si="223"/>
        <v>16</v>
      </c>
      <c r="AD144" s="154" t="str">
        <f t="shared" si="224"/>
        <v>00</v>
      </c>
      <c r="AE144" s="154" t="str">
        <f t="shared" si="225"/>
        <v>39</v>
      </c>
    </row>
    <row r="145" spans="2:31" ht="18" outlineLevel="1" x14ac:dyDescent="0.35">
      <c r="B145" s="146">
        <v>21</v>
      </c>
      <c r="C145" s="38">
        <v>133</v>
      </c>
      <c r="D145" s="148" t="str">
        <f>VLOOKUP(C145,'1 - Dorsales clubs'!B:C,2,FALSE)</f>
        <v>Lucas Izquierdo Alonso</v>
      </c>
      <c r="E145" s="148" t="str">
        <f>VLOOKUP(D145,'1 - Dorsales clubs'!C:D,2,FALSE)</f>
        <v>Club Piragüismo Pamplona</v>
      </c>
      <c r="F145" s="149" t="s">
        <v>41</v>
      </c>
      <c r="G145" s="150">
        <f>VLOOKUP(C145,TºCrono!B:C,2,FALSE)</f>
        <v>153791</v>
      </c>
      <c r="H145" s="151"/>
      <c r="I145" s="149" t="str">
        <f t="shared" si="226"/>
        <v>15:37:91</v>
      </c>
      <c r="J145" s="152"/>
      <c r="K145" s="152">
        <f t="shared" si="219"/>
        <v>6</v>
      </c>
      <c r="L145" s="152"/>
      <c r="M145" s="152"/>
      <c r="N145" s="103">
        <f t="shared" si="220"/>
        <v>15</v>
      </c>
      <c r="O145" s="103">
        <f t="shared" si="221"/>
        <v>37</v>
      </c>
      <c r="P145" s="153">
        <f t="shared" si="222"/>
        <v>91</v>
      </c>
      <c r="Q145" s="153"/>
      <c r="R145" s="153">
        <f>IF(O145&lt;VLOOKUP(F145,'Horario salida'!$C$3:$E$32,3,FALSE),N145-1,N145)</f>
        <v>15</v>
      </c>
      <c r="S145" s="153">
        <f>IF(O145&lt;VLOOKUP(F145,'Horario salida'!$C$3:$E$32,3,FALSE),O145+60,O145)</f>
        <v>37</v>
      </c>
      <c r="T145" s="153">
        <f>IF(P145&lt;VLOOKUP(F145,'Horario salida'!$C$3:$F$32,4,FALSE),S145-1,S145)</f>
        <v>37</v>
      </c>
      <c r="U145" s="153">
        <f>IF(P145&lt;VLOOKUP(F145,'Horario salida'!$C$3:$F$32,4,FALSE),P145+100,P145)</f>
        <v>91</v>
      </c>
      <c r="V145" s="153"/>
      <c r="W145" s="153"/>
      <c r="X145" s="153"/>
      <c r="Y145" s="154">
        <f>R145-VLOOKUP(F145,'Horario salida'!$C$3:$D$34,2,FALSE)</f>
        <v>15</v>
      </c>
      <c r="Z145" s="154">
        <f>T145-VLOOKUP(F145,'Horario salida'!$C$3:$E$32,3,FALSE)</f>
        <v>37</v>
      </c>
      <c r="AA145" s="154">
        <f>U145-VLOOKUP(F145,'Horario salida'!$C$3:$F$32,4,FALSE)</f>
        <v>91</v>
      </c>
      <c r="AC145" s="154" t="str">
        <f t="shared" si="223"/>
        <v>15</v>
      </c>
      <c r="AD145" s="154" t="str">
        <f t="shared" si="224"/>
        <v>37</v>
      </c>
      <c r="AE145" s="154" t="str">
        <f t="shared" si="225"/>
        <v>91</v>
      </c>
    </row>
    <row r="146" spans="2:31" ht="18" outlineLevel="1" x14ac:dyDescent="0.35">
      <c r="B146" s="146">
        <v>20</v>
      </c>
      <c r="C146" s="38">
        <v>213</v>
      </c>
      <c r="D146" s="148" t="str">
        <f>VLOOKUP(C146,'1 - Dorsales clubs'!B:C,2,FALSE)</f>
        <v>THIAGO GUERRERO HUERTA</v>
      </c>
      <c r="E146" s="148" t="str">
        <f>VLOOKUP(D146,'1 - Dorsales clubs'!C:D,2,FALSE)</f>
        <v>CLUB D. PALENTINO PIRAGÜISMO</v>
      </c>
      <c r="F146" s="149" t="s">
        <v>41</v>
      </c>
      <c r="G146" s="150">
        <f>VLOOKUP(C146,TºCrono!B:C,2,FALSE)</f>
        <v>160824</v>
      </c>
      <c r="H146" s="151"/>
      <c r="I146" s="149" t="str">
        <f t="shared" si="226"/>
        <v>16:08:24</v>
      </c>
      <c r="J146" s="152"/>
      <c r="K146" s="152">
        <f t="shared" si="219"/>
        <v>6</v>
      </c>
      <c r="L146" s="152"/>
      <c r="M146" s="152"/>
      <c r="N146" s="103">
        <f t="shared" si="220"/>
        <v>16</v>
      </c>
      <c r="O146" s="103">
        <f t="shared" si="221"/>
        <v>8</v>
      </c>
      <c r="P146" s="153">
        <f t="shared" si="222"/>
        <v>24</v>
      </c>
      <c r="Q146" s="153"/>
      <c r="R146" s="153">
        <f>IF(O146&lt;VLOOKUP(F146,'Horario salida'!$C$3:$E$32,3,FALSE),N146-1,N146)</f>
        <v>16</v>
      </c>
      <c r="S146" s="153">
        <f>IF(O146&lt;VLOOKUP(F146,'Horario salida'!$C$3:$E$32,3,FALSE),O146+60,O146)</f>
        <v>8</v>
      </c>
      <c r="T146" s="153">
        <f>IF(P146&lt;VLOOKUP(F146,'Horario salida'!$C$3:$F$32,4,FALSE),S146-1,S146)</f>
        <v>8</v>
      </c>
      <c r="U146" s="153">
        <f>IF(P146&lt;VLOOKUP(F146,'Horario salida'!$C$3:$F$32,4,FALSE),P146+100,P146)</f>
        <v>24</v>
      </c>
      <c r="V146" s="153"/>
      <c r="W146" s="153"/>
      <c r="X146" s="153"/>
      <c r="Y146" s="154">
        <f>R146-VLOOKUP(F146,'Horario salida'!$C$3:$D$34,2,FALSE)</f>
        <v>16</v>
      </c>
      <c r="Z146" s="154">
        <f>T146-VLOOKUP(F146,'Horario salida'!$C$3:$E$32,3,FALSE)</f>
        <v>8</v>
      </c>
      <c r="AA146" s="154">
        <f>U146-VLOOKUP(F146,'Horario salida'!$C$3:$F$32,4,FALSE)</f>
        <v>24</v>
      </c>
      <c r="AC146" s="154" t="str">
        <f t="shared" si="223"/>
        <v>16</v>
      </c>
      <c r="AD146" s="154" t="str">
        <f t="shared" si="224"/>
        <v>08</v>
      </c>
      <c r="AE146" s="154" t="str">
        <f t="shared" si="225"/>
        <v>24</v>
      </c>
    </row>
    <row r="147" spans="2:31" ht="18" outlineLevel="1" x14ac:dyDescent="0.3">
      <c r="B147" s="146">
        <v>19</v>
      </c>
      <c r="C147" s="199">
        <v>189</v>
      </c>
      <c r="D147" s="148" t="str">
        <f>VLOOKUP(C147,'1 - Dorsales clubs'!B:C,2,FALSE)</f>
        <v>RODRIGO MORER GIL</v>
      </c>
      <c r="E147" s="148" t="str">
        <f>VLOOKUP(D147,'1 - Dorsales clubs'!C:D,2,FALSE)</f>
        <v>CENTRO NATACIÓN HELIOS</v>
      </c>
      <c r="F147" s="149" t="s">
        <v>41</v>
      </c>
      <c r="G147" s="150">
        <f>VLOOKUP(C147,TºCrono!B:C,2,FALSE)</f>
        <v>161400</v>
      </c>
      <c r="H147" s="151"/>
      <c r="I147" s="149" t="str">
        <f>IF(G147="D","DESCALIF.",IF(G147="A","ABANDONO",IF(G147="N","NO PRES.",CONCATENATE(AC147,":",AD147,":",AE147))))</f>
        <v>16:14:00</v>
      </c>
      <c r="J147" s="152"/>
      <c r="K147" s="152">
        <f t="shared" si="214"/>
        <v>6</v>
      </c>
      <c r="L147" s="152"/>
      <c r="M147" s="152"/>
      <c r="N147" s="103">
        <f t="shared" si="215"/>
        <v>16</v>
      </c>
      <c r="O147" s="103">
        <f t="shared" si="216"/>
        <v>14</v>
      </c>
      <c r="P147" s="153">
        <f t="shared" si="217"/>
        <v>0</v>
      </c>
      <c r="Q147" s="153"/>
      <c r="R147" s="153">
        <f>IF(O147&lt;VLOOKUP(F147,'Horario salida'!$C$3:$E$32,3,FALSE),N147-1,N147)</f>
        <v>16</v>
      </c>
      <c r="S147" s="153">
        <f>IF(O147&lt;VLOOKUP(F147,'Horario salida'!$C$3:$E$32,3,FALSE),O147+60,O147)</f>
        <v>14</v>
      </c>
      <c r="T147" s="153">
        <f>IF(P147&lt;VLOOKUP(F147,'Horario salida'!$C$3:$F$32,4,FALSE),S147-1,S147)</f>
        <v>14</v>
      </c>
      <c r="U147" s="153">
        <f>IF(P147&lt;VLOOKUP(F147,'Horario salida'!$C$3:$F$32,4,FALSE),P147+100,P147)</f>
        <v>0</v>
      </c>
      <c r="V147" s="153"/>
      <c r="W147" s="153"/>
      <c r="X147" s="153"/>
      <c r="Y147" s="154">
        <f>R147-VLOOKUP(F147,'Horario salida'!$C$3:$D$34,2,FALSE)</f>
        <v>16</v>
      </c>
      <c r="Z147" s="154">
        <f>T147-VLOOKUP(F147,'Horario salida'!$C$3:$E$32,3,FALSE)</f>
        <v>14</v>
      </c>
      <c r="AA147" s="154">
        <f>U147-VLOOKUP(F147,'Horario salida'!$C$3:$F$32,4,FALSE)</f>
        <v>0</v>
      </c>
      <c r="AC147" s="154" t="str">
        <f t="shared" si="218"/>
        <v>16</v>
      </c>
      <c r="AD147" s="154" t="str">
        <f t="shared" si="218"/>
        <v>14</v>
      </c>
      <c r="AE147" s="154" t="str">
        <f t="shared" si="218"/>
        <v>00</v>
      </c>
    </row>
    <row r="148" spans="2:31" ht="18" outlineLevel="1" x14ac:dyDescent="0.3">
      <c r="B148" s="146">
        <v>18</v>
      </c>
      <c r="C148" s="199">
        <v>28</v>
      </c>
      <c r="D148" s="148" t="str">
        <f>VLOOKUP(C148,'1 - Dorsales clubs'!B:C,2,FALSE)</f>
        <v>Alexander Sanchez Arranz</v>
      </c>
      <c r="E148" s="148" t="str">
        <f>VLOOKUP(D148,'1 - Dorsales clubs'!C:D,2,FALSE)</f>
        <v>Club Deportivo enhol Ebrokayak</v>
      </c>
      <c r="F148" s="149" t="s">
        <v>41</v>
      </c>
      <c r="G148" s="150">
        <f>VLOOKUP(C148,TºCrono!B:C,2,FALSE)</f>
        <v>173142</v>
      </c>
      <c r="H148" s="151"/>
      <c r="I148" s="149" t="str">
        <f>IF(G148="D","DESCALIF.",IF(G148="A","ABANDONO",IF(G148="N","NO PRES.",CONCATENATE(AC148,":",AD148,":",AE148))))</f>
        <v>17:31:42</v>
      </c>
      <c r="J148" s="152"/>
      <c r="K148" s="152">
        <f t="shared" si="214"/>
        <v>6</v>
      </c>
      <c r="L148" s="152"/>
      <c r="M148" s="152"/>
      <c r="N148" s="103">
        <f t="shared" si="215"/>
        <v>17</v>
      </c>
      <c r="O148" s="103">
        <f t="shared" si="216"/>
        <v>31</v>
      </c>
      <c r="P148" s="153">
        <f t="shared" si="217"/>
        <v>42</v>
      </c>
      <c r="Q148" s="153"/>
      <c r="R148" s="153">
        <f>IF(O148&lt;VLOOKUP(F148,'Horario salida'!$C$3:$E$32,3,FALSE),N148-1,N148)</f>
        <v>17</v>
      </c>
      <c r="S148" s="153">
        <f>IF(O148&lt;VLOOKUP(F148,'Horario salida'!$C$3:$E$32,3,FALSE),O148+60,O148)</f>
        <v>31</v>
      </c>
      <c r="T148" s="153">
        <f>IF(P148&lt;VLOOKUP(F148,'Horario salida'!$C$3:$F$32,4,FALSE),S148-1,S148)</f>
        <v>31</v>
      </c>
      <c r="U148" s="153">
        <f>IF(P148&lt;VLOOKUP(F148,'Horario salida'!$C$3:$F$32,4,FALSE),P148+100,P148)</f>
        <v>42</v>
      </c>
      <c r="V148" s="153"/>
      <c r="W148" s="153"/>
      <c r="X148" s="153"/>
      <c r="Y148" s="154">
        <f>R148-VLOOKUP(F148,'Horario salida'!$C$3:$D$34,2,FALSE)</f>
        <v>17</v>
      </c>
      <c r="Z148" s="154">
        <f>T148-VLOOKUP(F148,'Horario salida'!$C$3:$E$32,3,FALSE)</f>
        <v>31</v>
      </c>
      <c r="AA148" s="154">
        <f>U148-VLOOKUP(F148,'Horario salida'!$C$3:$F$32,4,FALSE)</f>
        <v>42</v>
      </c>
      <c r="AC148" s="154" t="str">
        <f t="shared" si="218"/>
        <v>17</v>
      </c>
      <c r="AD148" s="154" t="str">
        <f t="shared" si="218"/>
        <v>31</v>
      </c>
      <c r="AE148" s="154" t="str">
        <f t="shared" si="218"/>
        <v>42</v>
      </c>
    </row>
    <row r="149" spans="2:31" ht="18" outlineLevel="1" x14ac:dyDescent="0.3">
      <c r="B149" s="146">
        <v>17</v>
      </c>
      <c r="C149" s="199">
        <v>212</v>
      </c>
      <c r="D149" s="148" t="str">
        <f>VLOOKUP(C149,'1 - Dorsales clubs'!B:C,2,FALSE)</f>
        <v>ERIK VILLARUBIA DO NASCIMENTO</v>
      </c>
      <c r="E149" s="148" t="str">
        <f>VLOOKUP(D149,'1 - Dorsales clubs'!C:D,2,FALSE)</f>
        <v>CLUB D. PALENTINO PIRAGÜISMO</v>
      </c>
      <c r="F149" s="149" t="s">
        <v>41</v>
      </c>
      <c r="G149" s="150">
        <f>VLOOKUP(C149,TºCrono!B:C,2,FALSE)</f>
        <v>173996</v>
      </c>
      <c r="H149" s="151"/>
      <c r="I149" s="149" t="str">
        <f>IF(G149="D","DESCALIF.",IF(G149="A","ABANDONO",IF(G149="N","NO PRES.",CONCATENATE(AC149,":",AD149,":",AE149))))</f>
        <v>17:39:96</v>
      </c>
      <c r="J149" s="152"/>
      <c r="K149" s="152">
        <f t="shared" si="214"/>
        <v>6</v>
      </c>
      <c r="L149" s="152"/>
      <c r="M149" s="152"/>
      <c r="N149" s="103">
        <f t="shared" si="215"/>
        <v>17</v>
      </c>
      <c r="O149" s="103">
        <f t="shared" si="216"/>
        <v>39</v>
      </c>
      <c r="P149" s="153">
        <f t="shared" si="217"/>
        <v>96</v>
      </c>
      <c r="Q149" s="153"/>
      <c r="R149" s="153">
        <f>IF(O149&lt;VLOOKUP(F149,'Horario salida'!$C$3:$E$32,3,FALSE),N149-1,N149)</f>
        <v>17</v>
      </c>
      <c r="S149" s="153">
        <f>IF(O149&lt;VLOOKUP(F149,'Horario salida'!$C$3:$E$32,3,FALSE),O149+60,O149)</f>
        <v>39</v>
      </c>
      <c r="T149" s="153">
        <f>IF(P149&lt;VLOOKUP(F149,'Horario salida'!$C$3:$F$32,4,FALSE),S149-1,S149)</f>
        <v>39</v>
      </c>
      <c r="U149" s="153">
        <f>IF(P149&lt;VLOOKUP(F149,'Horario salida'!$C$3:$F$32,4,FALSE),P149+100,P149)</f>
        <v>96</v>
      </c>
      <c r="V149" s="153"/>
      <c r="W149" s="153"/>
      <c r="X149" s="153"/>
      <c r="Y149" s="154">
        <f>R149-VLOOKUP(F149,'Horario salida'!$C$3:$D$34,2,FALSE)</f>
        <v>17</v>
      </c>
      <c r="Z149" s="154">
        <f>T149-VLOOKUP(F149,'Horario salida'!$C$3:$E$32,3,FALSE)</f>
        <v>39</v>
      </c>
      <c r="AA149" s="154">
        <f>U149-VLOOKUP(F149,'Horario salida'!$C$3:$F$32,4,FALSE)</f>
        <v>96</v>
      </c>
      <c r="AC149" s="154" t="str">
        <f t="shared" si="218"/>
        <v>17</v>
      </c>
      <c r="AD149" s="154" t="str">
        <f t="shared" si="218"/>
        <v>39</v>
      </c>
      <c r="AE149" s="154" t="str">
        <f t="shared" si="218"/>
        <v>96</v>
      </c>
    </row>
    <row r="150" spans="2:31" ht="18" outlineLevel="1" x14ac:dyDescent="0.35">
      <c r="B150" s="146">
        <v>16</v>
      </c>
      <c r="C150" s="38">
        <v>155</v>
      </c>
      <c r="D150" s="148" t="str">
        <f>VLOOKUP(C150,'1 - Dorsales clubs'!B:C,2,FALSE)</f>
        <v>Eki Alberdi Cabanillas</v>
      </c>
      <c r="E150" s="148" t="str">
        <f>VLOOKUP(D150,'1 - Dorsales clubs'!C:D,2,FALSE)</f>
        <v>Santiagotarrak</v>
      </c>
      <c r="F150" s="149" t="s">
        <v>41</v>
      </c>
      <c r="G150" s="150">
        <f>VLOOKUP(C150,TºCrono!B:C,2,FALSE)</f>
        <v>175199</v>
      </c>
      <c r="H150" s="151"/>
      <c r="I150" s="149" t="str">
        <f>IF(G150="D","DESCALIF.",IF(G150="A","ABANDONO",IF(G150="N","NO PRES.",CONCATENATE(AC150,":",AD150,":",AE150))))</f>
        <v>17:51:99</v>
      </c>
      <c r="J150" s="152"/>
      <c r="K150" s="152">
        <f t="shared" ref="K150:K153" si="227">LEN(G150)</f>
        <v>6</v>
      </c>
      <c r="L150" s="152"/>
      <c r="M150" s="152"/>
      <c r="N150" s="103">
        <f t="shared" ref="N150:N153" si="228">VALUE(MID(G150,1,K150-4))</f>
        <v>17</v>
      </c>
      <c r="O150" s="103">
        <f t="shared" ref="O150:O153" si="229">VALUE(MID(G150,K150-4+1,2))</f>
        <v>51</v>
      </c>
      <c r="P150" s="153">
        <f t="shared" ref="P150:P153" si="230">VALUE(RIGHT(G150,2))</f>
        <v>99</v>
      </c>
      <c r="Q150" s="153"/>
      <c r="R150" s="153">
        <f>IF(O150&lt;VLOOKUP(F150,'Horario salida'!$C$3:$E$32,3,FALSE),N150-1,N150)</f>
        <v>17</v>
      </c>
      <c r="S150" s="153">
        <f>IF(O150&lt;VLOOKUP(F150,'Horario salida'!$C$3:$E$32,3,FALSE),O150+60,O150)</f>
        <v>51</v>
      </c>
      <c r="T150" s="153">
        <f>IF(P150&lt;VLOOKUP(F150,'Horario salida'!$C$3:$F$32,4,FALSE),S150-1,S150)</f>
        <v>51</v>
      </c>
      <c r="U150" s="153">
        <f>IF(P150&lt;VLOOKUP(F150,'Horario salida'!$C$3:$F$32,4,FALSE),P150+100,P150)</f>
        <v>99</v>
      </c>
      <c r="V150" s="153"/>
      <c r="W150" s="153"/>
      <c r="X150" s="153"/>
      <c r="Y150" s="154">
        <f>R150-VLOOKUP(F150,'Horario salida'!$C$3:$D$34,2,FALSE)</f>
        <v>17</v>
      </c>
      <c r="Z150" s="154">
        <f>T150-VLOOKUP(F150,'Horario salida'!$C$3:$E$32,3,FALSE)</f>
        <v>51</v>
      </c>
      <c r="AA150" s="154">
        <f>U150-VLOOKUP(F150,'Horario salida'!$C$3:$F$32,4,FALSE)</f>
        <v>99</v>
      </c>
      <c r="AC150" s="154" t="str">
        <f t="shared" ref="AC150:AC153" si="231">TEXT(Y150,"00")</f>
        <v>17</v>
      </c>
      <c r="AD150" s="154" t="str">
        <f t="shared" ref="AD150:AD153" si="232">TEXT(Z150,"00")</f>
        <v>51</v>
      </c>
      <c r="AE150" s="154" t="str">
        <f t="shared" ref="AE150:AE153" si="233">TEXT(AA150,"00")</f>
        <v>99</v>
      </c>
    </row>
    <row r="151" spans="2:31" ht="18" outlineLevel="1" x14ac:dyDescent="0.3">
      <c r="B151" s="146">
        <v>15</v>
      </c>
      <c r="C151" s="199">
        <v>157</v>
      </c>
      <c r="D151" s="148" t="str">
        <f>VLOOKUP(C151,'1 - Dorsales clubs'!B:C,2,FALSE)</f>
        <v>Asier Villalba Garcia</v>
      </c>
      <c r="E151" s="148" t="str">
        <f>VLOOKUP(D151,'1 - Dorsales clubs'!C:D,2,FALSE)</f>
        <v>Santiagotarrak</v>
      </c>
      <c r="F151" s="149" t="s">
        <v>41</v>
      </c>
      <c r="G151" s="150">
        <f>VLOOKUP(C151,TºCrono!B:C,2,FALSE)</f>
        <v>180041</v>
      </c>
      <c r="H151" s="151"/>
      <c r="I151" s="149" t="str">
        <f t="shared" ref="I151:I153" si="234">IF(G151="D","DESCALIF.",IF(G151="A","ABANDONO",IF(G151="N","NO PRES.",CONCATENATE(AC151,":",AD151,":",AE151))))</f>
        <v>18:00:41</v>
      </c>
      <c r="J151" s="152"/>
      <c r="K151" s="152">
        <f t="shared" si="227"/>
        <v>6</v>
      </c>
      <c r="L151" s="152"/>
      <c r="M151" s="152"/>
      <c r="N151" s="103">
        <f t="shared" si="228"/>
        <v>18</v>
      </c>
      <c r="O151" s="103">
        <f t="shared" si="229"/>
        <v>0</v>
      </c>
      <c r="P151" s="153">
        <f t="shared" si="230"/>
        <v>41</v>
      </c>
      <c r="Q151" s="153"/>
      <c r="R151" s="153">
        <f>IF(O151&lt;VLOOKUP(F151,'Horario salida'!$C$3:$E$32,3,FALSE),N151-1,N151)</f>
        <v>18</v>
      </c>
      <c r="S151" s="153">
        <f>IF(O151&lt;VLOOKUP(F151,'Horario salida'!$C$3:$E$32,3,FALSE),O151+60,O151)</f>
        <v>0</v>
      </c>
      <c r="T151" s="153">
        <f>IF(P151&lt;VLOOKUP(F151,'Horario salida'!$C$3:$F$32,4,FALSE),S151-1,S151)</f>
        <v>0</v>
      </c>
      <c r="U151" s="153">
        <f>IF(P151&lt;VLOOKUP(F151,'Horario salida'!$C$3:$F$32,4,FALSE),P151+100,P151)</f>
        <v>41</v>
      </c>
      <c r="V151" s="153"/>
      <c r="W151" s="153"/>
      <c r="X151" s="153"/>
      <c r="Y151" s="154">
        <f>R151-VLOOKUP(F151,'Horario salida'!$C$3:$D$34,2,FALSE)</f>
        <v>18</v>
      </c>
      <c r="Z151" s="154">
        <f>T151-VLOOKUP(F151,'Horario salida'!$C$3:$E$32,3,FALSE)</f>
        <v>0</v>
      </c>
      <c r="AA151" s="154">
        <f>U151-VLOOKUP(F151,'Horario salida'!$C$3:$F$32,4,FALSE)</f>
        <v>41</v>
      </c>
      <c r="AC151" s="154" t="str">
        <f t="shared" si="231"/>
        <v>18</v>
      </c>
      <c r="AD151" s="154" t="str">
        <f t="shared" si="232"/>
        <v>00</v>
      </c>
      <c r="AE151" s="154" t="str">
        <f t="shared" si="233"/>
        <v>41</v>
      </c>
    </row>
    <row r="152" spans="2:31" ht="18" outlineLevel="1" x14ac:dyDescent="0.35">
      <c r="B152" s="146">
        <v>14</v>
      </c>
      <c r="C152" s="38">
        <v>136</v>
      </c>
      <c r="D152" s="148" t="str">
        <f>VLOOKUP(C152,'1 - Dorsales clubs'!B:C,2,FALSE)</f>
        <v>Marc Lecumberri Perepérez</v>
      </c>
      <c r="E152" s="148" t="str">
        <f>VLOOKUP(D152,'1 - Dorsales clubs'!C:D,2,FALSE)</f>
        <v>Club Piragüismo Pamplona</v>
      </c>
      <c r="F152" s="149" t="s">
        <v>41</v>
      </c>
      <c r="G152" s="150">
        <f>VLOOKUP(C152,TºCrono!B:C,2,FALSE)</f>
        <v>180843</v>
      </c>
      <c r="H152" s="151"/>
      <c r="I152" s="149" t="str">
        <f t="shared" si="234"/>
        <v>18:08:43</v>
      </c>
      <c r="J152" s="152"/>
      <c r="K152" s="152">
        <f t="shared" si="227"/>
        <v>6</v>
      </c>
      <c r="L152" s="152"/>
      <c r="M152" s="152"/>
      <c r="N152" s="103">
        <f t="shared" si="228"/>
        <v>18</v>
      </c>
      <c r="O152" s="103">
        <f t="shared" si="229"/>
        <v>8</v>
      </c>
      <c r="P152" s="153">
        <f t="shared" si="230"/>
        <v>43</v>
      </c>
      <c r="Q152" s="153"/>
      <c r="R152" s="153">
        <f>IF(O152&lt;VLOOKUP(F152,'Horario salida'!$C$3:$E$32,3,FALSE),N152-1,N152)</f>
        <v>18</v>
      </c>
      <c r="S152" s="153">
        <f>IF(O152&lt;VLOOKUP(F152,'Horario salida'!$C$3:$E$32,3,FALSE),O152+60,O152)</f>
        <v>8</v>
      </c>
      <c r="T152" s="153">
        <f>IF(P152&lt;VLOOKUP(F152,'Horario salida'!$C$3:$F$32,4,FALSE),S152-1,S152)</f>
        <v>8</v>
      </c>
      <c r="U152" s="153">
        <f>IF(P152&lt;VLOOKUP(F152,'Horario salida'!$C$3:$F$32,4,FALSE),P152+100,P152)</f>
        <v>43</v>
      </c>
      <c r="V152" s="153"/>
      <c r="W152" s="153"/>
      <c r="X152" s="153"/>
      <c r="Y152" s="154">
        <f>R152-VLOOKUP(F152,'Horario salida'!$C$3:$D$34,2,FALSE)</f>
        <v>18</v>
      </c>
      <c r="Z152" s="154">
        <f>T152-VLOOKUP(F152,'Horario salida'!$C$3:$E$32,3,FALSE)</f>
        <v>8</v>
      </c>
      <c r="AA152" s="154">
        <f>U152-VLOOKUP(F152,'Horario salida'!$C$3:$F$32,4,FALSE)</f>
        <v>43</v>
      </c>
      <c r="AC152" s="154" t="str">
        <f t="shared" si="231"/>
        <v>18</v>
      </c>
      <c r="AD152" s="154" t="str">
        <f t="shared" si="232"/>
        <v>08</v>
      </c>
      <c r="AE152" s="154" t="str">
        <f t="shared" si="233"/>
        <v>43</v>
      </c>
    </row>
    <row r="153" spans="2:31" ht="18" outlineLevel="1" x14ac:dyDescent="0.3">
      <c r="B153" s="146">
        <v>13</v>
      </c>
      <c r="C153" s="199">
        <v>72</v>
      </c>
      <c r="D153" s="148" t="str">
        <f>VLOOKUP(C153,'1 - Dorsales clubs'!B:C,2,FALSE)</f>
        <v>HECTOR VARAS GALLEGO</v>
      </c>
      <c r="E153" s="148" t="str">
        <f>VLOOKUP(D153,'1 - Dorsales clubs'!C:D,2,FALSE)</f>
        <v>CLUB ESCUELA DE PIRAGUISMO ARANJUEZ</v>
      </c>
      <c r="F153" s="149" t="s">
        <v>41</v>
      </c>
      <c r="G153" s="150">
        <f>VLOOKUP(C153,TºCrono!B:C,2,FALSE)</f>
        <v>183306</v>
      </c>
      <c r="H153" s="151"/>
      <c r="I153" s="149" t="str">
        <f t="shared" si="234"/>
        <v>18:33:06</v>
      </c>
      <c r="J153" s="152"/>
      <c r="K153" s="152">
        <f t="shared" si="227"/>
        <v>6</v>
      </c>
      <c r="L153" s="152"/>
      <c r="M153" s="152"/>
      <c r="N153" s="103">
        <f t="shared" si="228"/>
        <v>18</v>
      </c>
      <c r="O153" s="103">
        <f t="shared" si="229"/>
        <v>33</v>
      </c>
      <c r="P153" s="153">
        <f t="shared" si="230"/>
        <v>6</v>
      </c>
      <c r="Q153" s="153"/>
      <c r="R153" s="153">
        <f>IF(O153&lt;VLOOKUP(F153,'Horario salida'!$C$3:$E$32,3,FALSE),N153-1,N153)</f>
        <v>18</v>
      </c>
      <c r="S153" s="153">
        <f>IF(O153&lt;VLOOKUP(F153,'Horario salida'!$C$3:$E$32,3,FALSE),O153+60,O153)</f>
        <v>33</v>
      </c>
      <c r="T153" s="153">
        <f>IF(P153&lt;VLOOKUP(F153,'Horario salida'!$C$3:$F$32,4,FALSE),S153-1,S153)</f>
        <v>33</v>
      </c>
      <c r="U153" s="153">
        <f>IF(P153&lt;VLOOKUP(F153,'Horario salida'!$C$3:$F$32,4,FALSE),P153+100,P153)</f>
        <v>6</v>
      </c>
      <c r="V153" s="153"/>
      <c r="W153" s="153"/>
      <c r="X153" s="153"/>
      <c r="Y153" s="154">
        <f>R153-VLOOKUP(F153,'Horario salida'!$C$3:$D$34,2,FALSE)</f>
        <v>18</v>
      </c>
      <c r="Z153" s="154">
        <f>T153-VLOOKUP(F153,'Horario salida'!$C$3:$E$32,3,FALSE)</f>
        <v>33</v>
      </c>
      <c r="AA153" s="154">
        <f>U153-VLOOKUP(F153,'Horario salida'!$C$3:$F$32,4,FALSE)</f>
        <v>6</v>
      </c>
      <c r="AC153" s="154" t="str">
        <f t="shared" si="231"/>
        <v>18</v>
      </c>
      <c r="AD153" s="154" t="str">
        <f t="shared" si="232"/>
        <v>33</v>
      </c>
      <c r="AE153" s="154" t="str">
        <f t="shared" si="233"/>
        <v>06</v>
      </c>
    </row>
    <row r="154" spans="2:31" ht="18" outlineLevel="1" x14ac:dyDescent="0.35">
      <c r="B154" s="146">
        <v>12</v>
      </c>
      <c r="C154" s="38">
        <v>154</v>
      </c>
      <c r="D154" s="148" t="str">
        <f>VLOOKUP(C154,'1 - Dorsales clubs'!B:C,2,FALSE)</f>
        <v>Pablo Benito Martil</v>
      </c>
      <c r="E154" s="148" t="str">
        <f>VLOOKUP(D154,'1 - Dorsales clubs'!C:D,2,FALSE)</f>
        <v>Santiagotarrak</v>
      </c>
      <c r="F154" s="149" t="s">
        <v>41</v>
      </c>
      <c r="G154" s="150">
        <f>VLOOKUP(C154,TºCrono!B:C,2,FALSE)</f>
        <v>184544</v>
      </c>
      <c r="H154" s="151"/>
      <c r="I154" s="149" t="str">
        <f>IF(G154="D","DESCALIF.",IF(G154="A","ABANDONO",IF(G154="N","NO PRES.",CONCATENATE(AC154,":",AD154,":",AE154))))</f>
        <v>18:45:44</v>
      </c>
      <c r="J154" s="152"/>
      <c r="K154" s="152">
        <f t="shared" si="214"/>
        <v>6</v>
      </c>
      <c r="L154" s="152"/>
      <c r="M154" s="152"/>
      <c r="N154" s="103">
        <f t="shared" si="215"/>
        <v>18</v>
      </c>
      <c r="O154" s="103">
        <f t="shared" si="216"/>
        <v>45</v>
      </c>
      <c r="P154" s="153">
        <f t="shared" si="217"/>
        <v>44</v>
      </c>
      <c r="Q154" s="153"/>
      <c r="R154" s="153">
        <f>IF(O154&lt;VLOOKUP(F154,'Horario salida'!$C$3:$E$32,3,FALSE),N154-1,N154)</f>
        <v>18</v>
      </c>
      <c r="S154" s="153">
        <f>IF(O154&lt;VLOOKUP(F154,'Horario salida'!$C$3:$E$32,3,FALSE),O154+60,O154)</f>
        <v>45</v>
      </c>
      <c r="T154" s="153">
        <f>IF(P154&lt;VLOOKUP(F154,'Horario salida'!$C$3:$F$32,4,FALSE),S154-1,S154)</f>
        <v>45</v>
      </c>
      <c r="U154" s="153">
        <f>IF(P154&lt;VLOOKUP(F154,'Horario salida'!$C$3:$F$32,4,FALSE),P154+100,P154)</f>
        <v>44</v>
      </c>
      <c r="V154" s="153"/>
      <c r="W154" s="153"/>
      <c r="X154" s="153"/>
      <c r="Y154" s="154">
        <f>R154-VLOOKUP(F154,'Horario salida'!$C$3:$D$34,2,FALSE)</f>
        <v>18</v>
      </c>
      <c r="Z154" s="154">
        <f>T154-VLOOKUP(F154,'Horario salida'!$C$3:$E$32,3,FALSE)</f>
        <v>45</v>
      </c>
      <c r="AA154" s="154">
        <f>U154-VLOOKUP(F154,'Horario salida'!$C$3:$F$32,4,FALSE)</f>
        <v>44</v>
      </c>
      <c r="AC154" s="154" t="str">
        <f t="shared" si="218"/>
        <v>18</v>
      </c>
      <c r="AD154" s="154" t="str">
        <f t="shared" si="218"/>
        <v>45</v>
      </c>
      <c r="AE154" s="154" t="str">
        <f t="shared" si="218"/>
        <v>44</v>
      </c>
    </row>
    <row r="155" spans="2:31" ht="18" outlineLevel="1" x14ac:dyDescent="0.3">
      <c r="B155" s="146">
        <v>11</v>
      </c>
      <c r="C155" s="199">
        <v>230</v>
      </c>
      <c r="D155" s="148" t="str">
        <f>VLOOKUP(C155,'1 - Dorsales clubs'!B:C,2,FALSE)</f>
        <v>IVAN ALVAREZ</v>
      </c>
      <c r="E155" s="148" t="str">
        <f>VLOOKUP(D155,'1 - Dorsales clubs'!C:D,2,FALSE)</f>
        <v>CD MONKAYAK HIBERUS</v>
      </c>
      <c r="F155" s="149" t="s">
        <v>41</v>
      </c>
      <c r="G155" s="150">
        <f>VLOOKUP(C155,TºCrono!B:C,2,FALSE)</f>
        <v>185251</v>
      </c>
      <c r="H155" s="151"/>
      <c r="I155" s="149" t="str">
        <f t="shared" ref="I155:I156" si="235">IF(G155="D","DESCALIF.",IF(G155="A","ABANDONO",IF(G155="N","NO PRES.",CONCATENATE(AC155,":",AD155,":",AE155))))</f>
        <v>18:52:51</v>
      </c>
      <c r="J155" s="152"/>
      <c r="K155" s="152">
        <f t="shared" si="214"/>
        <v>6</v>
      </c>
      <c r="L155" s="152"/>
      <c r="M155" s="152"/>
      <c r="N155" s="103">
        <f t="shared" si="215"/>
        <v>18</v>
      </c>
      <c r="O155" s="103">
        <f t="shared" si="216"/>
        <v>52</v>
      </c>
      <c r="P155" s="153">
        <f t="shared" si="217"/>
        <v>51</v>
      </c>
      <c r="Q155" s="153"/>
      <c r="R155" s="153">
        <f>IF(O155&lt;VLOOKUP(F155,'Horario salida'!$C$3:$E$32,3,FALSE),N155-1,N155)</f>
        <v>18</v>
      </c>
      <c r="S155" s="153">
        <f>IF(O155&lt;VLOOKUP(F155,'Horario salida'!$C$3:$E$32,3,FALSE),O155+60,O155)</f>
        <v>52</v>
      </c>
      <c r="T155" s="153">
        <f>IF(P155&lt;VLOOKUP(F155,'Horario salida'!$C$3:$F$32,4,FALSE),S155-1,S155)</f>
        <v>52</v>
      </c>
      <c r="U155" s="153">
        <f>IF(P155&lt;VLOOKUP(F155,'Horario salida'!$C$3:$F$32,4,FALSE),P155+100,P155)</f>
        <v>51</v>
      </c>
      <c r="V155" s="153"/>
      <c r="W155" s="153"/>
      <c r="X155" s="153"/>
      <c r="Y155" s="154">
        <f>R155-VLOOKUP(F155,'Horario salida'!$C$3:$D$34,2,FALSE)</f>
        <v>18</v>
      </c>
      <c r="Z155" s="154">
        <f>T155-VLOOKUP(F155,'Horario salida'!$C$3:$E$32,3,FALSE)</f>
        <v>52</v>
      </c>
      <c r="AA155" s="154">
        <f>U155-VLOOKUP(F155,'Horario salida'!$C$3:$F$32,4,FALSE)</f>
        <v>51</v>
      </c>
      <c r="AC155" s="154" t="str">
        <f t="shared" si="218"/>
        <v>18</v>
      </c>
      <c r="AD155" s="154" t="str">
        <f t="shared" si="218"/>
        <v>52</v>
      </c>
      <c r="AE155" s="154" t="str">
        <f t="shared" si="218"/>
        <v>51</v>
      </c>
    </row>
    <row r="156" spans="2:31" ht="18" outlineLevel="1" x14ac:dyDescent="0.35">
      <c r="B156" s="146">
        <v>10</v>
      </c>
      <c r="C156" s="38">
        <v>32</v>
      </c>
      <c r="D156" s="148" t="str">
        <f>VLOOKUP(C156,'1 - Dorsales clubs'!B:C,2,FALSE)</f>
        <v>Santiago Arellano Mesa</v>
      </c>
      <c r="E156" s="148" t="str">
        <f>VLOOKUP(D156,'1 - Dorsales clubs'!C:D,2,FALSE)</f>
        <v>Club Deportivo enhol Ebrokayak</v>
      </c>
      <c r="F156" s="149" t="s">
        <v>41</v>
      </c>
      <c r="G156" s="150">
        <f>VLOOKUP(C156,TºCrono!B:C,2,FALSE)</f>
        <v>212217</v>
      </c>
      <c r="H156" s="151"/>
      <c r="I156" s="149" t="str">
        <f t="shared" si="235"/>
        <v>21:22:17</v>
      </c>
      <c r="J156" s="152"/>
      <c r="K156" s="152">
        <f t="shared" ref="K156" si="236">LEN(G156)</f>
        <v>6</v>
      </c>
      <c r="L156" s="152"/>
      <c r="M156" s="152"/>
      <c r="N156" s="103">
        <f t="shared" ref="N156" si="237">VALUE(MID(G156,1,K156-4))</f>
        <v>21</v>
      </c>
      <c r="O156" s="103">
        <f t="shared" ref="O156" si="238">VALUE(MID(G156,K156-4+1,2))</f>
        <v>22</v>
      </c>
      <c r="P156" s="153">
        <f t="shared" ref="P156" si="239">VALUE(RIGHT(G156,2))</f>
        <v>17</v>
      </c>
      <c r="Q156" s="153"/>
      <c r="R156" s="153">
        <f>IF(O156&lt;VLOOKUP(F156,'Horario salida'!$C$3:$E$32,3,FALSE),N156-1,N156)</f>
        <v>21</v>
      </c>
      <c r="S156" s="153">
        <f>IF(O156&lt;VLOOKUP(F156,'Horario salida'!$C$3:$E$32,3,FALSE),O156+60,O156)</f>
        <v>22</v>
      </c>
      <c r="T156" s="153">
        <f>IF(P156&lt;VLOOKUP(F156,'Horario salida'!$C$3:$F$32,4,FALSE),S156-1,S156)</f>
        <v>22</v>
      </c>
      <c r="U156" s="153">
        <f>IF(P156&lt;VLOOKUP(F156,'Horario salida'!$C$3:$F$32,4,FALSE),P156+100,P156)</f>
        <v>17</v>
      </c>
      <c r="V156" s="153"/>
      <c r="W156" s="153"/>
      <c r="X156" s="153"/>
      <c r="Y156" s="154">
        <f>R156-VLOOKUP(F156,'Horario salida'!$C$3:$D$34,2,FALSE)</f>
        <v>21</v>
      </c>
      <c r="Z156" s="154">
        <f>T156-VLOOKUP(F156,'Horario salida'!$C$3:$E$32,3,FALSE)</f>
        <v>22</v>
      </c>
      <c r="AA156" s="154">
        <f>U156-VLOOKUP(F156,'Horario salida'!$C$3:$F$32,4,FALSE)</f>
        <v>17</v>
      </c>
      <c r="AC156" s="154" t="str">
        <f t="shared" ref="AC156" si="240">TEXT(Y156,"00")</f>
        <v>21</v>
      </c>
      <c r="AD156" s="154" t="str">
        <f t="shared" ref="AD156" si="241">TEXT(Z156,"00")</f>
        <v>22</v>
      </c>
      <c r="AE156" s="154" t="str">
        <f t="shared" ref="AE156" si="242">TEXT(AA156,"00")</f>
        <v>17</v>
      </c>
    </row>
    <row r="157" spans="2:31" ht="17.399999999999999" outlineLevel="1" x14ac:dyDescent="0.3">
      <c r="B157" s="131"/>
      <c r="C157" s="158"/>
      <c r="D157" s="156"/>
      <c r="E157" s="156"/>
      <c r="F157" s="153"/>
      <c r="G157" s="157"/>
      <c r="I157" s="153"/>
      <c r="J157" s="152"/>
      <c r="K157" s="152"/>
      <c r="L157" s="152"/>
      <c r="M157" s="152"/>
      <c r="P157" s="153"/>
      <c r="Q157" s="153"/>
      <c r="R157" s="153"/>
      <c r="S157" s="153"/>
      <c r="T157" s="153"/>
      <c r="U157" s="153"/>
      <c r="V157" s="153"/>
      <c r="W157" s="153"/>
      <c r="X157" s="153"/>
      <c r="Y157" s="154"/>
      <c r="Z157" s="154"/>
      <c r="AA157" s="154"/>
      <c r="AC157" s="154"/>
      <c r="AD157" s="154"/>
      <c r="AE157" s="154"/>
    </row>
    <row r="158" spans="2:31" outlineLevel="1" x14ac:dyDescent="0.3">
      <c r="C158" s="133"/>
      <c r="D158" s="134" t="s">
        <v>10</v>
      </c>
      <c r="E158" s="134" t="s">
        <v>44</v>
      </c>
      <c r="F158" s="135" t="s">
        <v>9</v>
      </c>
      <c r="G158" s="136"/>
      <c r="H158" s="137"/>
      <c r="I158" s="138">
        <f>VLOOKUP(F160,DATOS!$C$5:$D$40,2,FALSE)</f>
        <v>19</v>
      </c>
      <c r="J158" s="103">
        <f>COUNTIF(F160:$F$802,F160)</f>
        <v>19</v>
      </c>
      <c r="N158" s="123"/>
      <c r="O158" s="123"/>
      <c r="P158" s="123"/>
      <c r="Q158" s="128"/>
      <c r="R158" s="128"/>
      <c r="S158" s="128"/>
      <c r="T158" s="128"/>
      <c r="U158" s="128"/>
      <c r="V158" s="128"/>
      <c r="W158" s="128"/>
      <c r="X158" s="128"/>
      <c r="Y158" s="129"/>
      <c r="Z158" s="129"/>
      <c r="AA158" s="129"/>
      <c r="AB158" s="128"/>
      <c r="AC158" s="129"/>
      <c r="AD158" s="129"/>
      <c r="AE158" s="129"/>
    </row>
    <row r="159" spans="2:31" outlineLevel="1" x14ac:dyDescent="0.3">
      <c r="B159" s="134" t="s">
        <v>20</v>
      </c>
      <c r="C159" s="139" t="s">
        <v>3</v>
      </c>
      <c r="D159" s="134" t="s">
        <v>0</v>
      </c>
      <c r="E159" s="134" t="s">
        <v>1</v>
      </c>
      <c r="F159" s="134" t="s">
        <v>22</v>
      </c>
      <c r="G159" s="140" t="s">
        <v>7</v>
      </c>
      <c r="H159" s="141"/>
      <c r="I159" s="142" t="s">
        <v>8</v>
      </c>
      <c r="N159" s="143"/>
      <c r="O159" s="143"/>
      <c r="P159" s="144"/>
      <c r="Q159" s="143"/>
      <c r="R159" s="144"/>
      <c r="S159" s="144"/>
      <c r="T159" s="144"/>
      <c r="U159" s="144"/>
      <c r="V159" s="144"/>
      <c r="W159" s="144"/>
      <c r="X159" s="143"/>
      <c r="Y159" s="145"/>
      <c r="Z159" s="145"/>
      <c r="AA159" s="145"/>
      <c r="AC159" s="145"/>
      <c r="AD159" s="145"/>
      <c r="AE159" s="145"/>
    </row>
    <row r="160" spans="2:31" ht="18" outlineLevel="1" x14ac:dyDescent="0.35">
      <c r="B160" s="146">
        <v>33</v>
      </c>
      <c r="C160" s="38">
        <v>71</v>
      </c>
      <c r="D160" s="148" t="str">
        <f>VLOOKUP(C160,'1 - Dorsales clubs'!B:C,2,FALSE)</f>
        <v>VALERIA GOMEZ ROLDAN</v>
      </c>
      <c r="E160" s="148" t="str">
        <f>VLOOKUP(D160,'1 - Dorsales clubs'!C:D,2,FALSE)</f>
        <v>CLUB ESCUELA DE PIRAGUISMO ARANJUEZ</v>
      </c>
      <c r="F160" s="149" t="s">
        <v>42</v>
      </c>
      <c r="G160" s="150">
        <f>VLOOKUP(C160,TºCrono!B:C,2,FALSE)</f>
        <v>152653</v>
      </c>
      <c r="H160" s="151"/>
      <c r="I160" s="149" t="str">
        <f t="shared" ref="I160:I175" si="243">IF(G160="D","DESCALIF.",IF(G160="A","ABANDONO",IF(G160="N","NO PRES.",CONCATENATE(AC160,":",AD160,":",AE160))))</f>
        <v>15:26:53</v>
      </c>
      <c r="J160" s="152"/>
      <c r="K160" s="152">
        <f t="shared" ref="K160:K175" si="244">LEN(G160)</f>
        <v>6</v>
      </c>
      <c r="L160" s="152"/>
      <c r="M160" s="152"/>
      <c r="N160" s="103">
        <f t="shared" ref="N160:N175" si="245">VALUE(MID(G160,1,K160-4))</f>
        <v>15</v>
      </c>
      <c r="O160" s="103">
        <f t="shared" ref="O160:O175" si="246">VALUE(MID(G160,K160-4+1,2))</f>
        <v>26</v>
      </c>
      <c r="P160" s="153">
        <f t="shared" ref="P160:P175" si="247">VALUE(RIGHT(G160,2))</f>
        <v>53</v>
      </c>
      <c r="Q160" s="153"/>
      <c r="R160" s="153">
        <f>IF(O160&lt;VLOOKUP(F160,'Horario salida'!$C$3:$E$32,3,FALSE),N160-1,N160)</f>
        <v>15</v>
      </c>
      <c r="S160" s="153">
        <f>IF(O160&lt;VLOOKUP(F160,'Horario salida'!$C$3:$E$32,3,FALSE),O160+60,O160)</f>
        <v>26</v>
      </c>
      <c r="T160" s="153">
        <f>IF(P160&lt;VLOOKUP(F160,'Horario salida'!$C$3:$F$32,4,FALSE),S160-1,S160)</f>
        <v>26</v>
      </c>
      <c r="U160" s="153">
        <f>IF(P160&lt;VLOOKUP(F160,'Horario salida'!$C$3:$F$32,4,FALSE),P160+100,P160)</f>
        <v>53</v>
      </c>
      <c r="V160" s="153"/>
      <c r="W160" s="153"/>
      <c r="X160" s="153"/>
      <c r="Y160" s="154">
        <f>R160-VLOOKUP(F160,'Horario salida'!$C$3:$D$34,2,FALSE)</f>
        <v>15</v>
      </c>
      <c r="Z160" s="154">
        <f>T160-VLOOKUP(F160,'Horario salida'!$C$3:$E$32,3,FALSE)</f>
        <v>26</v>
      </c>
      <c r="AA160" s="154">
        <f>U160-VLOOKUP(F160,'Horario salida'!$C$3:$F$32,4,FALSE)</f>
        <v>53</v>
      </c>
      <c r="AC160" s="154" t="str">
        <f t="shared" ref="AC160:AE175" si="248">TEXT(Y160,"00")</f>
        <v>15</v>
      </c>
      <c r="AD160" s="154" t="str">
        <f t="shared" si="248"/>
        <v>26</v>
      </c>
      <c r="AE160" s="154" t="str">
        <f t="shared" si="248"/>
        <v>53</v>
      </c>
    </row>
    <row r="161" spans="2:31" ht="18" outlineLevel="1" x14ac:dyDescent="0.3">
      <c r="B161" s="146">
        <v>29</v>
      </c>
      <c r="C161" s="199">
        <v>130</v>
      </c>
      <c r="D161" s="148" t="str">
        <f>VLOOKUP(C161,'1 - Dorsales clubs'!B:C,2,FALSE)</f>
        <v>Maitane Imbuluzketa Arzoz</v>
      </c>
      <c r="E161" s="148" t="str">
        <f>VLOOKUP(D161,'1 - Dorsales clubs'!C:D,2,FALSE)</f>
        <v>Club Piragüismo Pamplona</v>
      </c>
      <c r="F161" s="149" t="s">
        <v>42</v>
      </c>
      <c r="G161" s="150">
        <f>VLOOKUP(C161,TºCrono!B:C,2,FALSE)</f>
        <v>154448</v>
      </c>
      <c r="H161" s="151"/>
      <c r="I161" s="149" t="str">
        <f t="shared" si="243"/>
        <v>15:44:48</v>
      </c>
      <c r="J161" s="152"/>
      <c r="K161" s="152">
        <f t="shared" si="244"/>
        <v>6</v>
      </c>
      <c r="L161" s="152"/>
      <c r="M161" s="152"/>
      <c r="N161" s="103">
        <f t="shared" si="245"/>
        <v>15</v>
      </c>
      <c r="O161" s="103">
        <f t="shared" si="246"/>
        <v>44</v>
      </c>
      <c r="P161" s="153">
        <f t="shared" si="247"/>
        <v>48</v>
      </c>
      <c r="Q161" s="153"/>
      <c r="R161" s="153">
        <f>IF(O161&lt;VLOOKUP(F161,'Horario salida'!$C$3:$E$32,3,FALSE),N161-1,N161)</f>
        <v>15</v>
      </c>
      <c r="S161" s="153">
        <f>IF(O161&lt;VLOOKUP(F161,'Horario salida'!$C$3:$E$32,3,FALSE),O161+60,O161)</f>
        <v>44</v>
      </c>
      <c r="T161" s="153">
        <f>IF(P161&lt;VLOOKUP(F161,'Horario salida'!$C$3:$F$32,4,FALSE),S161-1,S161)</f>
        <v>44</v>
      </c>
      <c r="U161" s="153">
        <f>IF(P161&lt;VLOOKUP(F161,'Horario salida'!$C$3:$F$32,4,FALSE),P161+100,P161)</f>
        <v>48</v>
      </c>
      <c r="V161" s="153"/>
      <c r="W161" s="153"/>
      <c r="X161" s="153"/>
      <c r="Y161" s="154">
        <f>R161-VLOOKUP(F161,'Horario salida'!$C$3:$D$34,2,FALSE)</f>
        <v>15</v>
      </c>
      <c r="Z161" s="154">
        <f>T161-VLOOKUP(F161,'Horario salida'!$C$3:$E$32,3,FALSE)</f>
        <v>44</v>
      </c>
      <c r="AA161" s="154">
        <f>U161-VLOOKUP(F161,'Horario salida'!$C$3:$F$32,4,FALSE)</f>
        <v>48</v>
      </c>
      <c r="AC161" s="154" t="str">
        <f t="shared" si="248"/>
        <v>15</v>
      </c>
      <c r="AD161" s="154" t="str">
        <f t="shared" si="248"/>
        <v>44</v>
      </c>
      <c r="AE161" s="154" t="str">
        <f t="shared" si="248"/>
        <v>48</v>
      </c>
    </row>
    <row r="162" spans="2:31" ht="18" outlineLevel="1" x14ac:dyDescent="0.3">
      <c r="B162" s="146">
        <v>26</v>
      </c>
      <c r="C162" s="199">
        <v>69</v>
      </c>
      <c r="D162" s="148" t="str">
        <f>VLOOKUP(C162,'1 - Dorsales clubs'!B:C,2,FALSE)</f>
        <v>LOLA CARRASCO RUIZ</v>
      </c>
      <c r="E162" s="148" t="str">
        <f>VLOOKUP(D162,'1 - Dorsales clubs'!C:D,2,FALSE)</f>
        <v>CLUB ESCUELA DE PIRAGUISMO ARANJUEZ</v>
      </c>
      <c r="F162" s="149" t="s">
        <v>42</v>
      </c>
      <c r="G162" s="150">
        <f>VLOOKUP(C162,TºCrono!B:C,2,FALSE)</f>
        <v>161219</v>
      </c>
      <c r="H162" s="151"/>
      <c r="I162" s="149" t="str">
        <f t="shared" si="243"/>
        <v>16:12:19</v>
      </c>
      <c r="J162" s="152"/>
      <c r="K162" s="152">
        <f t="shared" si="244"/>
        <v>6</v>
      </c>
      <c r="L162" s="152"/>
      <c r="M162" s="152"/>
      <c r="N162" s="103">
        <f t="shared" si="245"/>
        <v>16</v>
      </c>
      <c r="O162" s="103">
        <f t="shared" si="246"/>
        <v>12</v>
      </c>
      <c r="P162" s="153">
        <f t="shared" si="247"/>
        <v>19</v>
      </c>
      <c r="Q162" s="153"/>
      <c r="R162" s="153">
        <f>IF(O162&lt;VLOOKUP(F162,'Horario salida'!$C$3:$E$32,3,FALSE),N162-1,N162)</f>
        <v>16</v>
      </c>
      <c r="S162" s="153">
        <f>IF(O162&lt;VLOOKUP(F162,'Horario salida'!$C$3:$E$32,3,FALSE),O162+60,O162)</f>
        <v>12</v>
      </c>
      <c r="T162" s="153">
        <f>IF(P162&lt;VLOOKUP(F162,'Horario salida'!$C$3:$F$32,4,FALSE),S162-1,S162)</f>
        <v>12</v>
      </c>
      <c r="U162" s="153">
        <f>IF(P162&lt;VLOOKUP(F162,'Horario salida'!$C$3:$F$32,4,FALSE),P162+100,P162)</f>
        <v>19</v>
      </c>
      <c r="V162" s="153"/>
      <c r="W162" s="153"/>
      <c r="X162" s="153"/>
      <c r="Y162" s="154">
        <f>R162-VLOOKUP(F162,'Horario salida'!$C$3:$D$34,2,FALSE)</f>
        <v>16</v>
      </c>
      <c r="Z162" s="154">
        <f>T162-VLOOKUP(F162,'Horario salida'!$C$3:$E$32,3,FALSE)</f>
        <v>12</v>
      </c>
      <c r="AA162" s="154">
        <f>U162-VLOOKUP(F162,'Horario salida'!$C$3:$F$32,4,FALSE)</f>
        <v>19</v>
      </c>
      <c r="AC162" s="154" t="str">
        <f t="shared" si="248"/>
        <v>16</v>
      </c>
      <c r="AD162" s="154" t="str">
        <f t="shared" si="248"/>
        <v>12</v>
      </c>
      <c r="AE162" s="154" t="str">
        <f t="shared" si="248"/>
        <v>19</v>
      </c>
    </row>
    <row r="163" spans="2:31" ht="18" outlineLevel="1" x14ac:dyDescent="0.35">
      <c r="B163" s="146">
        <v>24</v>
      </c>
      <c r="C163" s="38">
        <v>73</v>
      </c>
      <c r="D163" s="148" t="str">
        <f>VLOOKUP(C163,'1 - Dorsales clubs'!B:C,2,FALSE)</f>
        <v>MARIA MARTIN RODRIGUEZ</v>
      </c>
      <c r="E163" s="148" t="str">
        <f>VLOOKUP(D163,'1 - Dorsales clubs'!C:D,2,FALSE)</f>
        <v>CLUB ESCUELA DE PIRAGUISMO ARANJUEZ</v>
      </c>
      <c r="F163" s="149" t="s">
        <v>42</v>
      </c>
      <c r="G163" s="150">
        <f>VLOOKUP(C163,TºCrono!B:C,2,FALSE)</f>
        <v>161506</v>
      </c>
      <c r="H163" s="151"/>
      <c r="I163" s="149" t="str">
        <f t="shared" si="243"/>
        <v>16:15:06</v>
      </c>
      <c r="J163" s="152"/>
      <c r="K163" s="152">
        <f t="shared" si="244"/>
        <v>6</v>
      </c>
      <c r="L163" s="152"/>
      <c r="M163" s="152"/>
      <c r="N163" s="103">
        <f t="shared" si="245"/>
        <v>16</v>
      </c>
      <c r="O163" s="103">
        <f t="shared" si="246"/>
        <v>15</v>
      </c>
      <c r="P163" s="153">
        <f t="shared" si="247"/>
        <v>6</v>
      </c>
      <c r="Q163" s="153"/>
      <c r="R163" s="153">
        <f>IF(O163&lt;VLOOKUP(F163,'Horario salida'!$C$3:$E$32,3,FALSE),N163-1,N163)</f>
        <v>16</v>
      </c>
      <c r="S163" s="153">
        <f>IF(O163&lt;VLOOKUP(F163,'Horario salida'!$C$3:$E$32,3,FALSE),O163+60,O163)</f>
        <v>15</v>
      </c>
      <c r="T163" s="153">
        <f>IF(P163&lt;VLOOKUP(F163,'Horario salida'!$C$3:$F$32,4,FALSE),S163-1,S163)</f>
        <v>15</v>
      </c>
      <c r="U163" s="153">
        <f>IF(P163&lt;VLOOKUP(F163,'Horario salida'!$C$3:$F$32,4,FALSE),P163+100,P163)</f>
        <v>6</v>
      </c>
      <c r="V163" s="153"/>
      <c r="W163" s="153"/>
      <c r="X163" s="153"/>
      <c r="Y163" s="154">
        <f>R163-VLOOKUP(F163,'Horario salida'!$C$3:$D$34,2,FALSE)</f>
        <v>16</v>
      </c>
      <c r="Z163" s="154">
        <f>T163-VLOOKUP(F163,'Horario salida'!$C$3:$E$32,3,FALSE)</f>
        <v>15</v>
      </c>
      <c r="AA163" s="154">
        <f>U163-VLOOKUP(F163,'Horario salida'!$C$3:$F$32,4,FALSE)</f>
        <v>6</v>
      </c>
      <c r="AC163" s="154" t="str">
        <f t="shared" si="248"/>
        <v>16</v>
      </c>
      <c r="AD163" s="154" t="str">
        <f t="shared" si="248"/>
        <v>15</v>
      </c>
      <c r="AE163" s="154" t="str">
        <f t="shared" si="248"/>
        <v>06</v>
      </c>
    </row>
    <row r="164" spans="2:31" ht="18" outlineLevel="1" x14ac:dyDescent="0.3">
      <c r="B164" s="146">
        <v>23</v>
      </c>
      <c r="C164" s="199">
        <v>76</v>
      </c>
      <c r="D164" s="148" t="str">
        <f>VLOOKUP(C164,'1 - Dorsales clubs'!B:C,2,FALSE)</f>
        <v>IRIA BERMEJA CUEZVA</v>
      </c>
      <c r="E164" s="148" t="str">
        <f>VLOOKUP(D164,'1 - Dorsales clubs'!C:D,2,FALSE)</f>
        <v>CLUB ESCUELA DE PIRAGUISMO ARANJUEZ</v>
      </c>
      <c r="F164" s="149" t="s">
        <v>42</v>
      </c>
      <c r="G164" s="150">
        <f>VLOOKUP(C164,TºCrono!B:C,2,FALSE)</f>
        <v>161745</v>
      </c>
      <c r="H164" s="151"/>
      <c r="I164" s="149" t="str">
        <f t="shared" si="243"/>
        <v>16:17:45</v>
      </c>
      <c r="J164" s="152"/>
      <c r="K164" s="152">
        <f t="shared" si="244"/>
        <v>6</v>
      </c>
      <c r="L164" s="152"/>
      <c r="M164" s="152"/>
      <c r="N164" s="103">
        <f t="shared" si="245"/>
        <v>16</v>
      </c>
      <c r="O164" s="103">
        <f t="shared" si="246"/>
        <v>17</v>
      </c>
      <c r="P164" s="153">
        <f t="shared" si="247"/>
        <v>45</v>
      </c>
      <c r="Q164" s="153"/>
      <c r="R164" s="153">
        <f>IF(O164&lt;VLOOKUP(F164,'Horario salida'!$C$3:$E$32,3,FALSE),N164-1,N164)</f>
        <v>16</v>
      </c>
      <c r="S164" s="153">
        <f>IF(O164&lt;VLOOKUP(F164,'Horario salida'!$C$3:$E$32,3,FALSE),O164+60,O164)</f>
        <v>17</v>
      </c>
      <c r="T164" s="153">
        <f>IF(P164&lt;VLOOKUP(F164,'Horario salida'!$C$3:$F$32,4,FALSE),S164-1,S164)</f>
        <v>17</v>
      </c>
      <c r="U164" s="153">
        <f>IF(P164&lt;VLOOKUP(F164,'Horario salida'!$C$3:$F$32,4,FALSE),P164+100,P164)</f>
        <v>45</v>
      </c>
      <c r="V164" s="153"/>
      <c r="W164" s="153"/>
      <c r="X164" s="153"/>
      <c r="Y164" s="154">
        <f>R164-VLOOKUP(F164,'Horario salida'!$C$3:$D$34,2,FALSE)</f>
        <v>16</v>
      </c>
      <c r="Z164" s="154">
        <f>T164-VLOOKUP(F164,'Horario salida'!$C$3:$E$32,3,FALSE)</f>
        <v>17</v>
      </c>
      <c r="AA164" s="154">
        <f>U164-VLOOKUP(F164,'Horario salida'!$C$3:$F$32,4,FALSE)</f>
        <v>45</v>
      </c>
      <c r="AC164" s="154" t="str">
        <f t="shared" si="248"/>
        <v>16</v>
      </c>
      <c r="AD164" s="154" t="str">
        <f t="shared" si="248"/>
        <v>17</v>
      </c>
      <c r="AE164" s="154" t="str">
        <f t="shared" si="248"/>
        <v>45</v>
      </c>
    </row>
    <row r="165" spans="2:31" ht="18" outlineLevel="1" x14ac:dyDescent="0.35">
      <c r="B165" s="146">
        <v>22</v>
      </c>
      <c r="C165" s="38">
        <v>75</v>
      </c>
      <c r="D165" s="148" t="str">
        <f>VLOOKUP(C165,'1 - Dorsales clubs'!B:C,2,FALSE)</f>
        <v>VERA DEL POZO SASEZ-BRARO</v>
      </c>
      <c r="E165" s="148" t="str">
        <f>VLOOKUP(D165,'1 - Dorsales clubs'!C:D,2,FALSE)</f>
        <v>CLUB ESCUELA DE PIRAGUISMO ARANJUEZ</v>
      </c>
      <c r="F165" s="149" t="s">
        <v>42</v>
      </c>
      <c r="G165" s="150">
        <f>VLOOKUP(C165,TºCrono!B:C,2,FALSE)</f>
        <v>164258</v>
      </c>
      <c r="H165" s="151"/>
      <c r="I165" s="149" t="str">
        <f t="shared" si="243"/>
        <v>16:42:58</v>
      </c>
      <c r="J165" s="152"/>
      <c r="K165" s="152">
        <f t="shared" si="244"/>
        <v>6</v>
      </c>
      <c r="L165" s="152"/>
      <c r="M165" s="152"/>
      <c r="N165" s="103">
        <f t="shared" si="245"/>
        <v>16</v>
      </c>
      <c r="O165" s="103">
        <f t="shared" si="246"/>
        <v>42</v>
      </c>
      <c r="P165" s="153">
        <f t="shared" si="247"/>
        <v>58</v>
      </c>
      <c r="Q165" s="153"/>
      <c r="R165" s="153">
        <f>IF(O165&lt;VLOOKUP(F165,'Horario salida'!$C$3:$E$32,3,FALSE),N165-1,N165)</f>
        <v>16</v>
      </c>
      <c r="S165" s="153">
        <f>IF(O165&lt;VLOOKUP(F165,'Horario salida'!$C$3:$E$32,3,FALSE),O165+60,O165)</f>
        <v>42</v>
      </c>
      <c r="T165" s="153">
        <f>IF(P165&lt;VLOOKUP(F165,'Horario salida'!$C$3:$F$32,4,FALSE),S165-1,S165)</f>
        <v>42</v>
      </c>
      <c r="U165" s="153">
        <f>IF(P165&lt;VLOOKUP(F165,'Horario salida'!$C$3:$F$32,4,FALSE),P165+100,P165)</f>
        <v>58</v>
      </c>
      <c r="V165" s="153"/>
      <c r="W165" s="153"/>
      <c r="X165" s="153"/>
      <c r="Y165" s="154">
        <f>R165-VLOOKUP(F165,'Horario salida'!$C$3:$D$34,2,FALSE)</f>
        <v>16</v>
      </c>
      <c r="Z165" s="154">
        <f>T165-VLOOKUP(F165,'Horario salida'!$C$3:$E$32,3,FALSE)</f>
        <v>42</v>
      </c>
      <c r="AA165" s="154">
        <f>U165-VLOOKUP(F165,'Horario salida'!$C$3:$F$32,4,FALSE)</f>
        <v>58</v>
      </c>
      <c r="AC165" s="154" t="str">
        <f t="shared" si="248"/>
        <v>16</v>
      </c>
      <c r="AD165" s="154" t="str">
        <f t="shared" si="248"/>
        <v>42</v>
      </c>
      <c r="AE165" s="154" t="str">
        <f t="shared" si="248"/>
        <v>58</v>
      </c>
    </row>
    <row r="166" spans="2:31" ht="18" outlineLevel="1" x14ac:dyDescent="0.3">
      <c r="B166" s="146">
        <v>21</v>
      </c>
      <c r="C166" s="199">
        <v>70</v>
      </c>
      <c r="D166" s="148" t="str">
        <f>VLOOKUP(C166,'1 - Dorsales clubs'!B:C,2,FALSE)</f>
        <v>INES BARRASA LOPEZ</v>
      </c>
      <c r="E166" s="148" t="str">
        <f>VLOOKUP(D166,'1 - Dorsales clubs'!C:D,2,FALSE)</f>
        <v>CLUB ESCUELA DE PIRAGUISMO ARANJUEZ</v>
      </c>
      <c r="F166" s="149" t="s">
        <v>42</v>
      </c>
      <c r="G166" s="150">
        <f>VLOOKUP(C166,TºCrono!B:C,2,FALSE)</f>
        <v>164615</v>
      </c>
      <c r="H166" s="151"/>
      <c r="I166" s="149" t="str">
        <f t="shared" si="243"/>
        <v>16:46:15</v>
      </c>
      <c r="J166" s="152"/>
      <c r="K166" s="152">
        <f t="shared" si="244"/>
        <v>6</v>
      </c>
      <c r="L166" s="152"/>
      <c r="M166" s="152"/>
      <c r="N166" s="103">
        <f t="shared" si="245"/>
        <v>16</v>
      </c>
      <c r="O166" s="103">
        <f t="shared" si="246"/>
        <v>46</v>
      </c>
      <c r="P166" s="153">
        <f t="shared" si="247"/>
        <v>15</v>
      </c>
      <c r="Q166" s="153"/>
      <c r="R166" s="153">
        <f>IF(O166&lt;VLOOKUP(F166,'Horario salida'!$C$3:$E$32,3,FALSE),N166-1,N166)</f>
        <v>16</v>
      </c>
      <c r="S166" s="153">
        <f>IF(O166&lt;VLOOKUP(F166,'Horario salida'!$C$3:$E$32,3,FALSE),O166+60,O166)</f>
        <v>46</v>
      </c>
      <c r="T166" s="153">
        <f>IF(P166&lt;VLOOKUP(F166,'Horario salida'!$C$3:$F$32,4,FALSE),S166-1,S166)</f>
        <v>46</v>
      </c>
      <c r="U166" s="153">
        <f>IF(P166&lt;VLOOKUP(F166,'Horario salida'!$C$3:$F$32,4,FALSE),P166+100,P166)</f>
        <v>15</v>
      </c>
      <c r="V166" s="153"/>
      <c r="W166" s="153"/>
      <c r="X166" s="153"/>
      <c r="Y166" s="154">
        <f>R166-VLOOKUP(F166,'Horario salida'!$C$3:$D$34,2,FALSE)</f>
        <v>16</v>
      </c>
      <c r="Z166" s="154">
        <f>T166-VLOOKUP(F166,'Horario salida'!$C$3:$E$32,3,FALSE)</f>
        <v>46</v>
      </c>
      <c r="AA166" s="154">
        <f>U166-VLOOKUP(F166,'Horario salida'!$C$3:$F$32,4,FALSE)</f>
        <v>15</v>
      </c>
      <c r="AC166" s="154" t="str">
        <f t="shared" si="248"/>
        <v>16</v>
      </c>
      <c r="AD166" s="154" t="str">
        <f t="shared" si="248"/>
        <v>46</v>
      </c>
      <c r="AE166" s="154" t="str">
        <f t="shared" si="248"/>
        <v>15</v>
      </c>
    </row>
    <row r="167" spans="2:31" ht="18" outlineLevel="1" x14ac:dyDescent="0.35">
      <c r="B167" s="146">
        <v>20</v>
      </c>
      <c r="C167" s="38">
        <v>158</v>
      </c>
      <c r="D167" s="148" t="str">
        <f>VLOOKUP(C167,'1 - Dorsales clubs'!B:C,2,FALSE)</f>
        <v>June lopez Foces</v>
      </c>
      <c r="E167" s="148" t="str">
        <f>VLOOKUP(D167,'1 - Dorsales clubs'!C:D,2,FALSE)</f>
        <v>Santiagotarrak</v>
      </c>
      <c r="F167" s="149" t="s">
        <v>42</v>
      </c>
      <c r="G167" s="150">
        <f>VLOOKUP(C167,TºCrono!B:C,2,FALSE)</f>
        <v>164946</v>
      </c>
      <c r="H167" s="151"/>
      <c r="I167" s="149" t="str">
        <f t="shared" ref="I167:I172" si="249">IF(G167="D","DESCALIF.",IF(G167="A","ABANDONO",IF(G167="N","NO PRES.",CONCATENATE(AC167,":",AD167,":",AE167))))</f>
        <v>16:49:46</v>
      </c>
      <c r="J167" s="152"/>
      <c r="K167" s="152">
        <f t="shared" ref="K167:K172" si="250">LEN(G167)</f>
        <v>6</v>
      </c>
      <c r="L167" s="152"/>
      <c r="M167" s="152"/>
      <c r="N167" s="103">
        <f t="shared" ref="N167:N172" si="251">VALUE(MID(G167,1,K167-4))</f>
        <v>16</v>
      </c>
      <c r="O167" s="103">
        <f t="shared" ref="O167:O172" si="252">VALUE(MID(G167,K167-4+1,2))</f>
        <v>49</v>
      </c>
      <c r="P167" s="153">
        <f t="shared" ref="P167:P172" si="253">VALUE(RIGHT(G167,2))</f>
        <v>46</v>
      </c>
      <c r="Q167" s="153"/>
      <c r="R167" s="153">
        <f>IF(O167&lt;VLOOKUP(F167,'Horario salida'!$C$3:$E$32,3,FALSE),N167-1,N167)</f>
        <v>16</v>
      </c>
      <c r="S167" s="153">
        <f>IF(O167&lt;VLOOKUP(F167,'Horario salida'!$C$3:$E$32,3,FALSE),O167+60,O167)</f>
        <v>49</v>
      </c>
      <c r="T167" s="153">
        <f>IF(P167&lt;VLOOKUP(F167,'Horario salida'!$C$3:$F$32,4,FALSE),S167-1,S167)</f>
        <v>49</v>
      </c>
      <c r="U167" s="153">
        <f>IF(P167&lt;VLOOKUP(F167,'Horario salida'!$C$3:$F$32,4,FALSE),P167+100,P167)</f>
        <v>46</v>
      </c>
      <c r="V167" s="153"/>
      <c r="W167" s="153"/>
      <c r="X167" s="153"/>
      <c r="Y167" s="154">
        <f>R167-VLOOKUP(F167,'Horario salida'!$C$3:$D$34,2,FALSE)</f>
        <v>16</v>
      </c>
      <c r="Z167" s="154">
        <f>T167-VLOOKUP(F167,'Horario salida'!$C$3:$E$32,3,FALSE)</f>
        <v>49</v>
      </c>
      <c r="AA167" s="154">
        <f>U167-VLOOKUP(F167,'Horario salida'!$C$3:$F$32,4,FALSE)</f>
        <v>46</v>
      </c>
      <c r="AC167" s="154" t="str">
        <f t="shared" ref="AC167:AC172" si="254">TEXT(Y167,"00")</f>
        <v>16</v>
      </c>
      <c r="AD167" s="154" t="str">
        <f t="shared" ref="AD167:AD172" si="255">TEXT(Z167,"00")</f>
        <v>49</v>
      </c>
      <c r="AE167" s="154" t="str">
        <f t="shared" ref="AE167:AE172" si="256">TEXT(AA167,"00")</f>
        <v>46</v>
      </c>
    </row>
    <row r="168" spans="2:31" ht="18" outlineLevel="1" x14ac:dyDescent="0.3">
      <c r="B168" s="146">
        <v>19</v>
      </c>
      <c r="C168" s="199">
        <v>74</v>
      </c>
      <c r="D168" s="148" t="str">
        <f>VLOOKUP(C168,'1 - Dorsales clubs'!B:C,2,FALSE)</f>
        <v>VALENTINA MARCOS RAMIREZ</v>
      </c>
      <c r="E168" s="148" t="str">
        <f>VLOOKUP(D168,'1 - Dorsales clubs'!C:D,2,FALSE)</f>
        <v>CLUB ESCUELA DE PIRAGUISMO ARANJUEZ</v>
      </c>
      <c r="F168" s="149" t="s">
        <v>42</v>
      </c>
      <c r="G168" s="150">
        <f>VLOOKUP(C168,TºCrono!B:C,2,FALSE)</f>
        <v>165040</v>
      </c>
      <c r="H168" s="151"/>
      <c r="I168" s="149" t="str">
        <f t="shared" si="249"/>
        <v>16:50:40</v>
      </c>
      <c r="J168" s="152"/>
      <c r="K168" s="152">
        <f t="shared" si="250"/>
        <v>6</v>
      </c>
      <c r="L168" s="152"/>
      <c r="M168" s="152"/>
      <c r="N168" s="103">
        <f t="shared" si="251"/>
        <v>16</v>
      </c>
      <c r="O168" s="103">
        <f t="shared" si="252"/>
        <v>50</v>
      </c>
      <c r="P168" s="153">
        <f t="shared" si="253"/>
        <v>40</v>
      </c>
      <c r="Q168" s="153"/>
      <c r="R168" s="153">
        <f>IF(O168&lt;VLOOKUP(F168,'Horario salida'!$C$3:$E$32,3,FALSE),N168-1,N168)</f>
        <v>16</v>
      </c>
      <c r="S168" s="153">
        <f>IF(O168&lt;VLOOKUP(F168,'Horario salida'!$C$3:$E$32,3,FALSE),O168+60,O168)</f>
        <v>50</v>
      </c>
      <c r="T168" s="153">
        <f>IF(P168&lt;VLOOKUP(F168,'Horario salida'!$C$3:$F$32,4,FALSE),S168-1,S168)</f>
        <v>50</v>
      </c>
      <c r="U168" s="153">
        <f>IF(P168&lt;VLOOKUP(F168,'Horario salida'!$C$3:$F$32,4,FALSE),P168+100,P168)</f>
        <v>40</v>
      </c>
      <c r="V168" s="153"/>
      <c r="W168" s="153"/>
      <c r="X168" s="153"/>
      <c r="Y168" s="154">
        <f>R168-VLOOKUP(F168,'Horario salida'!$C$3:$D$34,2,FALSE)</f>
        <v>16</v>
      </c>
      <c r="Z168" s="154">
        <f>T168-VLOOKUP(F168,'Horario salida'!$C$3:$E$32,3,FALSE)</f>
        <v>50</v>
      </c>
      <c r="AA168" s="154">
        <f>U168-VLOOKUP(F168,'Horario salida'!$C$3:$F$32,4,FALSE)</f>
        <v>40</v>
      </c>
      <c r="AC168" s="154" t="str">
        <f t="shared" si="254"/>
        <v>16</v>
      </c>
      <c r="AD168" s="154" t="str">
        <f t="shared" si="255"/>
        <v>50</v>
      </c>
      <c r="AE168" s="154" t="str">
        <f t="shared" si="256"/>
        <v>40</v>
      </c>
    </row>
    <row r="169" spans="2:31" ht="18" outlineLevel="1" x14ac:dyDescent="0.35">
      <c r="B169" s="146">
        <v>18</v>
      </c>
      <c r="C169" s="38">
        <v>131</v>
      </c>
      <c r="D169" s="148" t="str">
        <f>VLOOKUP(C169,'1 - Dorsales clubs'!B:C,2,FALSE)</f>
        <v>Eunate Archanco García</v>
      </c>
      <c r="E169" s="148" t="str">
        <f>VLOOKUP(D169,'1 - Dorsales clubs'!C:D,2,FALSE)</f>
        <v>Club Piragüismo Pamplona</v>
      </c>
      <c r="F169" s="149" t="s">
        <v>42</v>
      </c>
      <c r="G169" s="150">
        <f>VLOOKUP(C169,TºCrono!B:C,2,FALSE)</f>
        <v>172922</v>
      </c>
      <c r="H169" s="151"/>
      <c r="I169" s="149" t="str">
        <f t="shared" si="249"/>
        <v>17:29:22</v>
      </c>
      <c r="J169" s="152"/>
      <c r="K169" s="152">
        <f t="shared" si="250"/>
        <v>6</v>
      </c>
      <c r="L169" s="152"/>
      <c r="M169" s="152"/>
      <c r="N169" s="103">
        <f t="shared" si="251"/>
        <v>17</v>
      </c>
      <c r="O169" s="103">
        <f t="shared" si="252"/>
        <v>29</v>
      </c>
      <c r="P169" s="153">
        <f t="shared" si="253"/>
        <v>22</v>
      </c>
      <c r="Q169" s="153"/>
      <c r="R169" s="153">
        <f>IF(O169&lt;VLOOKUP(F169,'Horario salida'!$C$3:$E$32,3,FALSE),N169-1,N169)</f>
        <v>17</v>
      </c>
      <c r="S169" s="153">
        <f>IF(O169&lt;VLOOKUP(F169,'Horario salida'!$C$3:$E$32,3,FALSE),O169+60,O169)</f>
        <v>29</v>
      </c>
      <c r="T169" s="153">
        <f>IF(P169&lt;VLOOKUP(F169,'Horario salida'!$C$3:$F$32,4,FALSE),S169-1,S169)</f>
        <v>29</v>
      </c>
      <c r="U169" s="153">
        <f>IF(P169&lt;VLOOKUP(F169,'Horario salida'!$C$3:$F$32,4,FALSE),P169+100,P169)</f>
        <v>22</v>
      </c>
      <c r="V169" s="153"/>
      <c r="W169" s="153"/>
      <c r="X169" s="153"/>
      <c r="Y169" s="154">
        <f>R169-VLOOKUP(F169,'Horario salida'!$C$3:$D$34,2,FALSE)</f>
        <v>17</v>
      </c>
      <c r="Z169" s="154">
        <f>T169-VLOOKUP(F169,'Horario salida'!$C$3:$E$32,3,FALSE)</f>
        <v>29</v>
      </c>
      <c r="AA169" s="154">
        <f>U169-VLOOKUP(F169,'Horario salida'!$C$3:$F$32,4,FALSE)</f>
        <v>22</v>
      </c>
      <c r="AC169" s="154" t="str">
        <f t="shared" si="254"/>
        <v>17</v>
      </c>
      <c r="AD169" s="154" t="str">
        <f t="shared" si="255"/>
        <v>29</v>
      </c>
      <c r="AE169" s="154" t="str">
        <f t="shared" si="256"/>
        <v>22</v>
      </c>
    </row>
    <row r="170" spans="2:31" ht="18" outlineLevel="1" x14ac:dyDescent="0.35">
      <c r="B170" s="146">
        <v>17</v>
      </c>
      <c r="C170" s="38">
        <v>214</v>
      </c>
      <c r="D170" s="148" t="str">
        <f>VLOOKUP(C170,'1 - Dorsales clubs'!B:C,2,FALSE)</f>
        <v>ALBA GUTIÉRREZ SENDINO</v>
      </c>
      <c r="E170" s="148" t="str">
        <f>VLOOKUP(D170,'1 - Dorsales clubs'!C:D,2,FALSE)</f>
        <v>CLUB D. PALENTINO PIRAGÜISMO</v>
      </c>
      <c r="F170" s="149" t="s">
        <v>42</v>
      </c>
      <c r="G170" s="150">
        <f>VLOOKUP(C170,TºCrono!B:C,2,FALSE)</f>
        <v>173907</v>
      </c>
      <c r="H170" s="151"/>
      <c r="I170" s="149" t="str">
        <f t="shared" si="249"/>
        <v>17:39:07</v>
      </c>
      <c r="J170" s="152"/>
      <c r="K170" s="152">
        <f t="shared" si="250"/>
        <v>6</v>
      </c>
      <c r="L170" s="152"/>
      <c r="M170" s="152"/>
      <c r="N170" s="103">
        <f t="shared" si="251"/>
        <v>17</v>
      </c>
      <c r="O170" s="103">
        <f t="shared" si="252"/>
        <v>39</v>
      </c>
      <c r="P170" s="153">
        <f t="shared" si="253"/>
        <v>7</v>
      </c>
      <c r="Q170" s="153"/>
      <c r="R170" s="153">
        <f>IF(O170&lt;VLOOKUP(F170,'Horario salida'!$C$3:$E$32,3,FALSE),N170-1,N170)</f>
        <v>17</v>
      </c>
      <c r="S170" s="153">
        <f>IF(O170&lt;VLOOKUP(F170,'Horario salida'!$C$3:$E$32,3,FALSE),O170+60,O170)</f>
        <v>39</v>
      </c>
      <c r="T170" s="153">
        <f>IF(P170&lt;VLOOKUP(F170,'Horario salida'!$C$3:$F$32,4,FALSE),S170-1,S170)</f>
        <v>39</v>
      </c>
      <c r="U170" s="153">
        <f>IF(P170&lt;VLOOKUP(F170,'Horario salida'!$C$3:$F$32,4,FALSE),P170+100,P170)</f>
        <v>7</v>
      </c>
      <c r="V170" s="153"/>
      <c r="W170" s="153"/>
      <c r="X170" s="153"/>
      <c r="Y170" s="154">
        <f>R170-VLOOKUP(F170,'Horario salida'!$C$3:$D$34,2,FALSE)</f>
        <v>17</v>
      </c>
      <c r="Z170" s="154">
        <f>T170-VLOOKUP(F170,'Horario salida'!$C$3:$E$32,3,FALSE)</f>
        <v>39</v>
      </c>
      <c r="AA170" s="154">
        <f>U170-VLOOKUP(F170,'Horario salida'!$C$3:$F$32,4,FALSE)</f>
        <v>7</v>
      </c>
      <c r="AC170" s="154" t="str">
        <f t="shared" si="254"/>
        <v>17</v>
      </c>
      <c r="AD170" s="154" t="str">
        <f t="shared" si="255"/>
        <v>39</v>
      </c>
      <c r="AE170" s="154" t="str">
        <f t="shared" si="256"/>
        <v>07</v>
      </c>
    </row>
    <row r="171" spans="2:31" ht="18" outlineLevel="1" x14ac:dyDescent="0.3">
      <c r="B171" s="146">
        <v>16</v>
      </c>
      <c r="C171" s="199">
        <v>30</v>
      </c>
      <c r="D171" s="148" t="str">
        <f>VLOOKUP(C171,'1 - Dorsales clubs'!B:C,2,FALSE)</f>
        <v>Julia Salcedo Moneo</v>
      </c>
      <c r="E171" s="148" t="str">
        <f>VLOOKUP(D171,'1 - Dorsales clubs'!C:D,2,FALSE)</f>
        <v>Club Deportivo enhol Ebrokayak</v>
      </c>
      <c r="F171" s="149" t="s">
        <v>42</v>
      </c>
      <c r="G171" s="150">
        <f>VLOOKUP(C171,TºCrono!B:C,2,FALSE)</f>
        <v>174124</v>
      </c>
      <c r="H171" s="151"/>
      <c r="I171" s="149" t="str">
        <f t="shared" si="249"/>
        <v>17:41:24</v>
      </c>
      <c r="J171" s="152"/>
      <c r="K171" s="152">
        <f t="shared" si="250"/>
        <v>6</v>
      </c>
      <c r="L171" s="152"/>
      <c r="M171" s="152"/>
      <c r="N171" s="103">
        <f t="shared" si="251"/>
        <v>17</v>
      </c>
      <c r="O171" s="103">
        <f t="shared" si="252"/>
        <v>41</v>
      </c>
      <c r="P171" s="153">
        <f t="shared" si="253"/>
        <v>24</v>
      </c>
      <c r="Q171" s="153"/>
      <c r="R171" s="153">
        <f>IF(O171&lt;VLOOKUP(F171,'Horario salida'!$C$3:$E$32,3,FALSE),N171-1,N171)</f>
        <v>17</v>
      </c>
      <c r="S171" s="153">
        <f>IF(O171&lt;VLOOKUP(F171,'Horario salida'!$C$3:$E$32,3,FALSE),O171+60,O171)</f>
        <v>41</v>
      </c>
      <c r="T171" s="153">
        <f>IF(P171&lt;VLOOKUP(F171,'Horario salida'!$C$3:$F$32,4,FALSE),S171-1,S171)</f>
        <v>41</v>
      </c>
      <c r="U171" s="153">
        <f>IF(P171&lt;VLOOKUP(F171,'Horario salida'!$C$3:$F$32,4,FALSE),P171+100,P171)</f>
        <v>24</v>
      </c>
      <c r="V171" s="153"/>
      <c r="W171" s="153"/>
      <c r="X171" s="153"/>
      <c r="Y171" s="154">
        <f>R171-VLOOKUP(F171,'Horario salida'!$C$3:$D$34,2,FALSE)</f>
        <v>17</v>
      </c>
      <c r="Z171" s="154">
        <f>T171-VLOOKUP(F171,'Horario salida'!$C$3:$E$32,3,FALSE)</f>
        <v>41</v>
      </c>
      <c r="AA171" s="154">
        <f>U171-VLOOKUP(F171,'Horario salida'!$C$3:$F$32,4,FALSE)</f>
        <v>24</v>
      </c>
      <c r="AC171" s="154" t="str">
        <f t="shared" si="254"/>
        <v>17</v>
      </c>
      <c r="AD171" s="154" t="str">
        <f t="shared" si="255"/>
        <v>41</v>
      </c>
      <c r="AE171" s="154" t="str">
        <f t="shared" si="256"/>
        <v>24</v>
      </c>
    </row>
    <row r="172" spans="2:31" ht="18" outlineLevel="1" x14ac:dyDescent="0.3">
      <c r="B172" s="146">
        <v>15</v>
      </c>
      <c r="C172" s="199">
        <v>160</v>
      </c>
      <c r="D172" s="148" t="str">
        <f>VLOOKUP(C172,'1 - Dorsales clubs'!B:C,2,FALSE)</f>
        <v>Mikele Plágaro Aguilera</v>
      </c>
      <c r="E172" s="148" t="str">
        <f>VLOOKUP(D172,'1 - Dorsales clubs'!C:D,2,FALSE)</f>
        <v>Santiagotarrak</v>
      </c>
      <c r="F172" s="149" t="s">
        <v>42</v>
      </c>
      <c r="G172" s="150">
        <f>VLOOKUP(C172,TºCrono!B:C,2,FALSE)</f>
        <v>191321</v>
      </c>
      <c r="H172" s="151"/>
      <c r="I172" s="149" t="str">
        <f t="shared" si="249"/>
        <v>19:13:21</v>
      </c>
      <c r="J172" s="152"/>
      <c r="K172" s="152">
        <f t="shared" si="250"/>
        <v>6</v>
      </c>
      <c r="L172" s="152"/>
      <c r="M172" s="152"/>
      <c r="N172" s="103">
        <f t="shared" si="251"/>
        <v>19</v>
      </c>
      <c r="O172" s="103">
        <f t="shared" si="252"/>
        <v>13</v>
      </c>
      <c r="P172" s="153">
        <f t="shared" si="253"/>
        <v>21</v>
      </c>
      <c r="Q172" s="153"/>
      <c r="R172" s="153">
        <f>IF(O172&lt;VLOOKUP(F172,'Horario salida'!$C$3:$E$32,3,FALSE),N172-1,N172)</f>
        <v>19</v>
      </c>
      <c r="S172" s="153">
        <f>IF(O172&lt;VLOOKUP(F172,'Horario salida'!$C$3:$E$32,3,FALSE),O172+60,O172)</f>
        <v>13</v>
      </c>
      <c r="T172" s="153">
        <f>IF(P172&lt;VLOOKUP(F172,'Horario salida'!$C$3:$F$32,4,FALSE),S172-1,S172)</f>
        <v>13</v>
      </c>
      <c r="U172" s="153">
        <f>IF(P172&lt;VLOOKUP(F172,'Horario salida'!$C$3:$F$32,4,FALSE),P172+100,P172)</f>
        <v>21</v>
      </c>
      <c r="V172" s="153"/>
      <c r="W172" s="153"/>
      <c r="X172" s="153"/>
      <c r="Y172" s="154">
        <f>R172-VLOOKUP(F172,'Horario salida'!$C$3:$D$34,2,FALSE)</f>
        <v>19</v>
      </c>
      <c r="Z172" s="154">
        <f>T172-VLOOKUP(F172,'Horario salida'!$C$3:$E$32,3,FALSE)</f>
        <v>13</v>
      </c>
      <c r="AA172" s="154">
        <f>U172-VLOOKUP(F172,'Horario salida'!$C$3:$F$32,4,FALSE)</f>
        <v>21</v>
      </c>
      <c r="AC172" s="154" t="str">
        <f t="shared" si="254"/>
        <v>19</v>
      </c>
      <c r="AD172" s="154" t="str">
        <f t="shared" si="255"/>
        <v>13</v>
      </c>
      <c r="AE172" s="154" t="str">
        <f t="shared" si="256"/>
        <v>21</v>
      </c>
    </row>
    <row r="173" spans="2:31" ht="18" outlineLevel="1" x14ac:dyDescent="0.35">
      <c r="B173" s="146">
        <v>14</v>
      </c>
      <c r="C173" s="38">
        <v>29</v>
      </c>
      <c r="D173" s="148" t="str">
        <f>VLOOKUP(C173,'1 - Dorsales clubs'!B:C,2,FALSE)</f>
        <v>Candela Pérez Moneo</v>
      </c>
      <c r="E173" s="148" t="str">
        <f>VLOOKUP(D173,'1 - Dorsales clubs'!C:D,2,FALSE)</f>
        <v>Club Deportivo enhol Ebrokayak</v>
      </c>
      <c r="F173" s="149" t="s">
        <v>42</v>
      </c>
      <c r="G173" s="150">
        <f>VLOOKUP(C173,TºCrono!B:C,2,FALSE)</f>
        <v>191994</v>
      </c>
      <c r="H173" s="151"/>
      <c r="I173" s="149" t="str">
        <f t="shared" si="243"/>
        <v>19:19:94</v>
      </c>
      <c r="J173" s="152"/>
      <c r="K173" s="152">
        <f t="shared" si="244"/>
        <v>6</v>
      </c>
      <c r="L173" s="152"/>
      <c r="M173" s="152"/>
      <c r="N173" s="103">
        <f t="shared" si="245"/>
        <v>19</v>
      </c>
      <c r="O173" s="103">
        <f t="shared" si="246"/>
        <v>19</v>
      </c>
      <c r="P173" s="153">
        <f t="shared" si="247"/>
        <v>94</v>
      </c>
      <c r="Q173" s="153"/>
      <c r="R173" s="153">
        <f>IF(O173&lt;VLOOKUP(F173,'Horario salida'!$C$3:$E$32,3,FALSE),N173-1,N173)</f>
        <v>19</v>
      </c>
      <c r="S173" s="153">
        <f>IF(O173&lt;VLOOKUP(F173,'Horario salida'!$C$3:$E$32,3,FALSE),O173+60,O173)</f>
        <v>19</v>
      </c>
      <c r="T173" s="153">
        <f>IF(P173&lt;VLOOKUP(F173,'Horario salida'!$C$3:$F$32,4,FALSE),S173-1,S173)</f>
        <v>19</v>
      </c>
      <c r="U173" s="153">
        <f>IF(P173&lt;VLOOKUP(F173,'Horario salida'!$C$3:$F$32,4,FALSE),P173+100,P173)</f>
        <v>94</v>
      </c>
      <c r="V173" s="153"/>
      <c r="W173" s="153"/>
      <c r="X173" s="153"/>
      <c r="Y173" s="154">
        <f>R173-VLOOKUP(F173,'Horario salida'!$C$3:$D$34,2,FALSE)</f>
        <v>19</v>
      </c>
      <c r="Z173" s="154">
        <f>T173-VLOOKUP(F173,'Horario salida'!$C$3:$E$32,3,FALSE)</f>
        <v>19</v>
      </c>
      <c r="AA173" s="154">
        <f>U173-VLOOKUP(F173,'Horario salida'!$C$3:$F$32,4,FALSE)</f>
        <v>94</v>
      </c>
      <c r="AC173" s="154" t="str">
        <f t="shared" si="248"/>
        <v>19</v>
      </c>
      <c r="AD173" s="154" t="str">
        <f t="shared" si="248"/>
        <v>19</v>
      </c>
      <c r="AE173" s="154" t="str">
        <f t="shared" si="248"/>
        <v>94</v>
      </c>
    </row>
    <row r="174" spans="2:31" ht="18" outlineLevel="1" x14ac:dyDescent="0.35">
      <c r="B174" s="146">
        <v>13</v>
      </c>
      <c r="C174" s="38">
        <v>31</v>
      </c>
      <c r="D174" s="148" t="str">
        <f>VLOOKUP(C174,'1 - Dorsales clubs'!B:C,2,FALSE)</f>
        <v>Victoria Sanz Barral</v>
      </c>
      <c r="E174" s="148" t="str">
        <f>VLOOKUP(D174,'1 - Dorsales clubs'!C:D,2,FALSE)</f>
        <v>Club Deportivo enhol Ebrokayak</v>
      </c>
      <c r="F174" s="149" t="s">
        <v>42</v>
      </c>
      <c r="G174" s="150">
        <f>VLOOKUP(C174,TºCrono!B:C,2,FALSE)</f>
        <v>102937</v>
      </c>
      <c r="H174" s="151"/>
      <c r="I174" s="149" t="str">
        <f t="shared" si="243"/>
        <v>10:29:37</v>
      </c>
      <c r="J174" s="152"/>
      <c r="K174" s="152">
        <f t="shared" si="244"/>
        <v>6</v>
      </c>
      <c r="L174" s="152"/>
      <c r="M174" s="152"/>
      <c r="N174" s="103">
        <f t="shared" si="245"/>
        <v>10</v>
      </c>
      <c r="O174" s="103">
        <f t="shared" si="246"/>
        <v>29</v>
      </c>
      <c r="P174" s="153">
        <f t="shared" si="247"/>
        <v>37</v>
      </c>
      <c r="Q174" s="153"/>
      <c r="R174" s="153">
        <f>IF(O174&lt;VLOOKUP(F174,'Horario salida'!$C$3:$E$32,3,FALSE),N174-1,N174)</f>
        <v>10</v>
      </c>
      <c r="S174" s="153">
        <f>IF(O174&lt;VLOOKUP(F174,'Horario salida'!$C$3:$E$32,3,FALSE),O174+60,O174)</f>
        <v>29</v>
      </c>
      <c r="T174" s="153">
        <f>IF(P174&lt;VLOOKUP(F174,'Horario salida'!$C$3:$F$32,4,FALSE),S174-1,S174)</f>
        <v>29</v>
      </c>
      <c r="U174" s="153">
        <f>IF(P174&lt;VLOOKUP(F174,'Horario salida'!$C$3:$F$32,4,FALSE),P174+100,P174)</f>
        <v>37</v>
      </c>
      <c r="V174" s="153"/>
      <c r="W174" s="153"/>
      <c r="X174" s="153"/>
      <c r="Y174" s="154">
        <f>R174-VLOOKUP(F174,'Horario salida'!$C$3:$D$34,2,FALSE)</f>
        <v>10</v>
      </c>
      <c r="Z174" s="154">
        <f>T174-VLOOKUP(F174,'Horario salida'!$C$3:$E$32,3,FALSE)</f>
        <v>29</v>
      </c>
      <c r="AA174" s="154">
        <f>U174-VLOOKUP(F174,'Horario salida'!$C$3:$F$32,4,FALSE)</f>
        <v>37</v>
      </c>
      <c r="AC174" s="154" t="str">
        <f t="shared" si="248"/>
        <v>10</v>
      </c>
      <c r="AD174" s="154" t="str">
        <f t="shared" si="248"/>
        <v>29</v>
      </c>
      <c r="AE174" s="154" t="str">
        <f t="shared" si="248"/>
        <v>37</v>
      </c>
    </row>
    <row r="175" spans="2:31" ht="18" outlineLevel="1" x14ac:dyDescent="0.3">
      <c r="B175" s="146">
        <v>12</v>
      </c>
      <c r="C175" s="199">
        <v>232</v>
      </c>
      <c r="D175" s="148" t="str">
        <f>VLOOKUP(C175,'1 - Dorsales clubs'!B:C,2,FALSE)</f>
        <v>SARA ORIGUIEN</v>
      </c>
      <c r="E175" s="148" t="str">
        <f>VLOOKUP(D175,'1 - Dorsales clubs'!C:D,2,FALSE)</f>
        <v>CD MONKAYAK HIBERUS</v>
      </c>
      <c r="F175" s="149" t="s">
        <v>42</v>
      </c>
      <c r="G175" s="150">
        <f>VLOOKUP(C175,TºCrono!B:C,2,FALSE)</f>
        <v>213782</v>
      </c>
      <c r="H175" s="151"/>
      <c r="I175" s="149" t="str">
        <f t="shared" si="243"/>
        <v>21:37:82</v>
      </c>
      <c r="J175" s="152"/>
      <c r="K175" s="152">
        <f t="shared" si="244"/>
        <v>6</v>
      </c>
      <c r="L175" s="152"/>
      <c r="M175" s="152"/>
      <c r="N175" s="103">
        <f t="shared" si="245"/>
        <v>21</v>
      </c>
      <c r="O175" s="103">
        <f t="shared" si="246"/>
        <v>37</v>
      </c>
      <c r="P175" s="153">
        <f t="shared" si="247"/>
        <v>82</v>
      </c>
      <c r="Q175" s="153"/>
      <c r="R175" s="153">
        <f>IF(O175&lt;VLOOKUP(F175,'Horario salida'!$C$3:$E$32,3,FALSE),N175-1,N175)</f>
        <v>21</v>
      </c>
      <c r="S175" s="153">
        <f>IF(O175&lt;VLOOKUP(F175,'Horario salida'!$C$3:$E$32,3,FALSE),O175+60,O175)</f>
        <v>37</v>
      </c>
      <c r="T175" s="153">
        <f>IF(P175&lt;VLOOKUP(F175,'Horario salida'!$C$3:$F$32,4,FALSE),S175-1,S175)</f>
        <v>37</v>
      </c>
      <c r="U175" s="153">
        <f>IF(P175&lt;VLOOKUP(F175,'Horario salida'!$C$3:$F$32,4,FALSE),P175+100,P175)</f>
        <v>82</v>
      </c>
      <c r="V175" s="153"/>
      <c r="W175" s="153"/>
      <c r="X175" s="153"/>
      <c r="Y175" s="154">
        <f>R175-VLOOKUP(F175,'Horario salida'!$C$3:$D$34,2,FALSE)</f>
        <v>21</v>
      </c>
      <c r="Z175" s="154">
        <f>T175-VLOOKUP(F175,'Horario salida'!$C$3:$E$32,3,FALSE)</f>
        <v>37</v>
      </c>
      <c r="AA175" s="154">
        <f>U175-VLOOKUP(F175,'Horario salida'!$C$3:$F$32,4,FALSE)</f>
        <v>82</v>
      </c>
      <c r="AC175" s="154" t="str">
        <f t="shared" si="248"/>
        <v>21</v>
      </c>
      <c r="AD175" s="154" t="str">
        <f t="shared" si="248"/>
        <v>37</v>
      </c>
      <c r="AE175" s="154" t="str">
        <f t="shared" si="248"/>
        <v>82</v>
      </c>
    </row>
    <row r="176" spans="2:31" ht="18" outlineLevel="1" x14ac:dyDescent="0.35">
      <c r="B176" s="146">
        <v>11</v>
      </c>
      <c r="C176" s="38">
        <v>66</v>
      </c>
      <c r="D176" s="148" t="str">
        <f>VLOOKUP(C176,'1 - Dorsales clubs'!B:C,2,FALSE)</f>
        <v>ADRIANA GRANDE APARICIO</v>
      </c>
      <c r="E176" s="148" t="str">
        <f>VLOOKUP(D176,'1 - Dorsales clubs'!C:D,2,FALSE)</f>
        <v>CLUB ESCUELA DE PIRAGUISMO ARANJUEZ</v>
      </c>
      <c r="F176" s="149" t="s">
        <v>42</v>
      </c>
      <c r="G176" s="150">
        <f>VLOOKUP(C176,TºCrono!B:C,2,FALSE)</f>
        <v>220513</v>
      </c>
      <c r="H176" s="151"/>
      <c r="I176" s="149" t="str">
        <f t="shared" ref="I176:I178" si="257">IF(G176="D","DESCALIF.",IF(G176="A","ABANDONO",IF(G176="N","NO PRES.",CONCATENATE(AC176,":",AD176,":",AE176))))</f>
        <v>22:05:13</v>
      </c>
      <c r="J176" s="152"/>
      <c r="K176" s="152">
        <f t="shared" ref="K176:K178" si="258">LEN(G176)</f>
        <v>6</v>
      </c>
      <c r="L176" s="152"/>
      <c r="M176" s="152"/>
      <c r="N176" s="103">
        <f t="shared" ref="N176:N178" si="259">VALUE(MID(G176,1,K176-4))</f>
        <v>22</v>
      </c>
      <c r="O176" s="103">
        <f t="shared" ref="O176:O178" si="260">VALUE(MID(G176,K176-4+1,2))</f>
        <v>5</v>
      </c>
      <c r="P176" s="153">
        <f t="shared" ref="P176:P178" si="261">VALUE(RIGHT(G176,2))</f>
        <v>13</v>
      </c>
      <c r="Q176" s="153"/>
      <c r="R176" s="153">
        <f>IF(O176&lt;VLOOKUP(F176,'Horario salida'!$C$3:$E$32,3,FALSE),N176-1,N176)</f>
        <v>22</v>
      </c>
      <c r="S176" s="153">
        <f>IF(O176&lt;VLOOKUP(F176,'Horario salida'!$C$3:$E$32,3,FALSE),O176+60,O176)</f>
        <v>5</v>
      </c>
      <c r="T176" s="153">
        <f>IF(P176&lt;VLOOKUP(F176,'Horario salida'!$C$3:$F$32,4,FALSE),S176-1,S176)</f>
        <v>5</v>
      </c>
      <c r="U176" s="153">
        <f>IF(P176&lt;VLOOKUP(F176,'Horario salida'!$C$3:$F$32,4,FALSE),P176+100,P176)</f>
        <v>13</v>
      </c>
      <c r="V176" s="153"/>
      <c r="W176" s="153"/>
      <c r="X176" s="153"/>
      <c r="Y176" s="154">
        <f>R176-VLOOKUP(F176,'Horario salida'!$C$3:$D$34,2,FALSE)</f>
        <v>22</v>
      </c>
      <c r="Z176" s="154">
        <f>T176-VLOOKUP(F176,'Horario salida'!$C$3:$E$32,3,FALSE)</f>
        <v>5</v>
      </c>
      <c r="AA176" s="154">
        <f>U176-VLOOKUP(F176,'Horario salida'!$C$3:$F$32,4,FALSE)</f>
        <v>13</v>
      </c>
      <c r="AC176" s="154" t="str">
        <f t="shared" ref="AC176:AC178" si="262">TEXT(Y176,"00")</f>
        <v>22</v>
      </c>
      <c r="AD176" s="154" t="str">
        <f t="shared" ref="AD176:AD178" si="263">TEXT(Z176,"00")</f>
        <v>05</v>
      </c>
      <c r="AE176" s="154" t="str">
        <f t="shared" ref="AE176:AE178" si="264">TEXT(AA176,"00")</f>
        <v>13</v>
      </c>
    </row>
    <row r="177" spans="2:31" ht="18" outlineLevel="1" x14ac:dyDescent="0.3">
      <c r="B177" s="146">
        <v>10</v>
      </c>
      <c r="C177" s="199">
        <v>159</v>
      </c>
      <c r="D177" s="148" t="str">
        <f>VLOOKUP(C177,'1 - Dorsales clubs'!B:C,2,FALSE)</f>
        <v>Vera De Frutos Cuellar</v>
      </c>
      <c r="E177" s="148" t="str">
        <f>VLOOKUP(D177,'1 - Dorsales clubs'!C:D,2,FALSE)</f>
        <v>Santiagotarrak</v>
      </c>
      <c r="F177" s="149" t="s">
        <v>42</v>
      </c>
      <c r="G177" s="150">
        <f>VLOOKUP(C177,TºCrono!B:C,2,FALSE)</f>
        <v>221350</v>
      </c>
      <c r="H177" s="151"/>
      <c r="I177" s="149" t="str">
        <f t="shared" si="257"/>
        <v>22:13:50</v>
      </c>
      <c r="J177" s="152"/>
      <c r="K177" s="152">
        <f t="shared" si="258"/>
        <v>6</v>
      </c>
      <c r="L177" s="152"/>
      <c r="M177" s="152"/>
      <c r="N177" s="103">
        <f t="shared" si="259"/>
        <v>22</v>
      </c>
      <c r="O177" s="103">
        <f t="shared" si="260"/>
        <v>13</v>
      </c>
      <c r="P177" s="153">
        <f t="shared" si="261"/>
        <v>50</v>
      </c>
      <c r="Q177" s="153"/>
      <c r="R177" s="153">
        <f>IF(O177&lt;VLOOKUP(F177,'Horario salida'!$C$3:$E$32,3,FALSE),N177-1,N177)</f>
        <v>22</v>
      </c>
      <c r="S177" s="153">
        <f>IF(O177&lt;VLOOKUP(F177,'Horario salida'!$C$3:$E$32,3,FALSE),O177+60,O177)</f>
        <v>13</v>
      </c>
      <c r="T177" s="153">
        <f>IF(P177&lt;VLOOKUP(F177,'Horario salida'!$C$3:$F$32,4,FALSE),S177-1,S177)</f>
        <v>13</v>
      </c>
      <c r="U177" s="153">
        <f>IF(P177&lt;VLOOKUP(F177,'Horario salida'!$C$3:$F$32,4,FALSE),P177+100,P177)</f>
        <v>50</v>
      </c>
      <c r="V177" s="153"/>
      <c r="W177" s="153"/>
      <c r="X177" s="153"/>
      <c r="Y177" s="154">
        <f>R177-VLOOKUP(F177,'Horario salida'!$C$3:$D$34,2,FALSE)</f>
        <v>22</v>
      </c>
      <c r="Z177" s="154">
        <f>T177-VLOOKUP(F177,'Horario salida'!$C$3:$E$32,3,FALSE)</f>
        <v>13</v>
      </c>
      <c r="AA177" s="154">
        <f>U177-VLOOKUP(F177,'Horario salida'!$C$3:$F$32,4,FALSE)</f>
        <v>50</v>
      </c>
      <c r="AC177" s="154" t="str">
        <f t="shared" si="262"/>
        <v>22</v>
      </c>
      <c r="AD177" s="154" t="str">
        <f t="shared" si="263"/>
        <v>13</v>
      </c>
      <c r="AE177" s="154" t="str">
        <f t="shared" si="264"/>
        <v>50</v>
      </c>
    </row>
    <row r="178" spans="2:31" ht="18" outlineLevel="1" x14ac:dyDescent="0.35">
      <c r="B178" s="146">
        <v>9</v>
      </c>
      <c r="C178" s="38">
        <v>233</v>
      </c>
      <c r="D178" s="148" t="str">
        <f>VLOOKUP(C178,'1 - Dorsales clubs'!B:C,2,FALSE)</f>
        <v>LUCIA GARCIA VILLAR</v>
      </c>
      <c r="E178" s="148" t="str">
        <f>VLOOKUP(D178,'1 - Dorsales clubs'!C:D,2,FALSE)</f>
        <v>CD MONKAYAK HIBERUS</v>
      </c>
      <c r="F178" s="149" t="s">
        <v>42</v>
      </c>
      <c r="G178" s="150">
        <f>VLOOKUP(C178,TºCrono!B:C,2,FALSE)</f>
        <v>240163</v>
      </c>
      <c r="H178" s="151"/>
      <c r="I178" s="149" t="str">
        <f t="shared" si="257"/>
        <v>24:01:63</v>
      </c>
      <c r="J178" s="152"/>
      <c r="K178" s="152">
        <f t="shared" si="258"/>
        <v>6</v>
      </c>
      <c r="L178" s="152"/>
      <c r="M178" s="152"/>
      <c r="N178" s="103">
        <f t="shared" si="259"/>
        <v>24</v>
      </c>
      <c r="O178" s="103">
        <f t="shared" si="260"/>
        <v>1</v>
      </c>
      <c r="P178" s="153">
        <f t="shared" si="261"/>
        <v>63</v>
      </c>
      <c r="Q178" s="153"/>
      <c r="R178" s="153">
        <f>IF(O178&lt;VLOOKUP(F178,'Horario salida'!$C$3:$E$32,3,FALSE),N178-1,N178)</f>
        <v>24</v>
      </c>
      <c r="S178" s="153">
        <f>IF(O178&lt;VLOOKUP(F178,'Horario salida'!$C$3:$E$32,3,FALSE),O178+60,O178)</f>
        <v>1</v>
      </c>
      <c r="T178" s="153">
        <f>IF(P178&lt;VLOOKUP(F178,'Horario salida'!$C$3:$F$32,4,FALSE),S178-1,S178)</f>
        <v>1</v>
      </c>
      <c r="U178" s="153">
        <f>IF(P178&lt;VLOOKUP(F178,'Horario salida'!$C$3:$F$32,4,FALSE),P178+100,P178)</f>
        <v>63</v>
      </c>
      <c r="V178" s="153"/>
      <c r="W178" s="153"/>
      <c r="X178" s="153"/>
      <c r="Y178" s="154">
        <f>R178-VLOOKUP(F178,'Horario salida'!$C$3:$D$34,2,FALSE)</f>
        <v>24</v>
      </c>
      <c r="Z178" s="154">
        <f>T178-VLOOKUP(F178,'Horario salida'!$C$3:$E$32,3,FALSE)</f>
        <v>1</v>
      </c>
      <c r="AA178" s="154">
        <f>U178-VLOOKUP(F178,'Horario salida'!$C$3:$F$32,4,FALSE)</f>
        <v>63</v>
      </c>
      <c r="AC178" s="154" t="str">
        <f t="shared" si="262"/>
        <v>24</v>
      </c>
      <c r="AD178" s="154" t="str">
        <f t="shared" si="263"/>
        <v>01</v>
      </c>
      <c r="AE178" s="154" t="str">
        <f t="shared" si="264"/>
        <v>63</v>
      </c>
    </row>
    <row r="179" spans="2:31" x14ac:dyDescent="0.3">
      <c r="N179" s="123"/>
      <c r="O179" s="123"/>
      <c r="P179" s="123"/>
      <c r="Q179" s="128"/>
      <c r="R179" s="128"/>
      <c r="S179" s="128"/>
      <c r="T179" s="128"/>
      <c r="U179" s="128"/>
      <c r="V179" s="128"/>
      <c r="W179" s="128"/>
      <c r="X179" s="128"/>
      <c r="Y179" s="129"/>
      <c r="Z179" s="129"/>
      <c r="AA179" s="129"/>
      <c r="AB179" s="128"/>
      <c r="AC179" s="129"/>
      <c r="AD179" s="129"/>
      <c r="AE179" s="129"/>
    </row>
    <row r="180" spans="2:31" outlineLevel="1" x14ac:dyDescent="0.3">
      <c r="C180" s="133"/>
      <c r="D180" s="134" t="s">
        <v>10</v>
      </c>
      <c r="E180" s="134" t="s">
        <v>52</v>
      </c>
      <c r="F180" s="135" t="s">
        <v>9</v>
      </c>
      <c r="G180" s="136"/>
      <c r="H180" s="137"/>
      <c r="I180" s="138">
        <f>VLOOKUP(F182,DATOS!$C$5:$D$40,2,FALSE)</f>
        <v>15</v>
      </c>
      <c r="J180" s="103">
        <f>COUNTIF(F182:$F$802,F182)</f>
        <v>15</v>
      </c>
      <c r="N180" s="123"/>
      <c r="O180" s="123"/>
      <c r="P180" s="123"/>
      <c r="Q180" s="128"/>
      <c r="R180" s="128"/>
      <c r="S180" s="128"/>
      <c r="T180" s="128"/>
      <c r="U180" s="128"/>
      <c r="V180" s="128"/>
      <c r="W180" s="128"/>
      <c r="X180" s="128"/>
      <c r="Y180" s="129"/>
      <c r="Z180" s="129"/>
      <c r="AA180" s="129"/>
      <c r="AB180" s="128"/>
      <c r="AC180" s="129"/>
      <c r="AD180" s="129"/>
      <c r="AE180" s="129"/>
    </row>
    <row r="181" spans="2:31" outlineLevel="1" x14ac:dyDescent="0.3">
      <c r="B181" s="134" t="s">
        <v>20</v>
      </c>
      <c r="C181" s="139" t="s">
        <v>3</v>
      </c>
      <c r="D181" s="134" t="s">
        <v>0</v>
      </c>
      <c r="E181" s="134" t="s">
        <v>1</v>
      </c>
      <c r="F181" s="134" t="s">
        <v>22</v>
      </c>
      <c r="G181" s="140" t="s">
        <v>7</v>
      </c>
      <c r="H181" s="141"/>
      <c r="I181" s="142" t="s">
        <v>8</v>
      </c>
      <c r="N181" s="143"/>
      <c r="O181" s="143"/>
      <c r="P181" s="144"/>
      <c r="Q181" s="143"/>
      <c r="R181" s="144"/>
      <c r="S181" s="144"/>
      <c r="T181" s="144"/>
      <c r="U181" s="144"/>
      <c r="V181" s="144"/>
      <c r="W181" s="144"/>
      <c r="X181" s="143"/>
      <c r="Y181" s="145"/>
      <c r="Z181" s="145"/>
      <c r="AA181" s="145"/>
      <c r="AC181" s="145"/>
      <c r="AD181" s="145"/>
      <c r="AE181" s="145"/>
    </row>
    <row r="182" spans="2:31" ht="18" outlineLevel="1" x14ac:dyDescent="0.35">
      <c r="B182" s="146">
        <v>33</v>
      </c>
      <c r="C182" s="38">
        <v>106</v>
      </c>
      <c r="D182" s="148" t="str">
        <f>VLOOKUP(C182,'1 - Dorsales clubs'!B:C,2,FALSE)</f>
        <v>MARTIN GUINEA URBINA</v>
      </c>
      <c r="E182" s="148" t="str">
        <f>VLOOKUP(D182,'1 - Dorsales clubs'!C:D,2,FALSE)</f>
        <v>CLUB PIRAGÜISMO ANTARES</v>
      </c>
      <c r="F182" s="149" t="s">
        <v>48</v>
      </c>
      <c r="G182" s="150" t="str">
        <f>VLOOKUP(C182,TºCrono!B:C,2,FALSE)</f>
        <v>DESCALIF.</v>
      </c>
      <c r="H182" s="151"/>
      <c r="I182" s="149" t="e">
        <f t="shared" ref="I182:I193" si="265">IF(G182="D","DESCALIF.",IF(G182="A","ABANDONO",IF(G182="N","NO PRES.",CONCATENATE(AC182,":",AD182,":",AE182))))</f>
        <v>#VALUE!</v>
      </c>
      <c r="K182" s="152">
        <f t="shared" ref="K182:K193" si="266">LEN(G182)</f>
        <v>9</v>
      </c>
      <c r="N182" s="103" t="e">
        <f t="shared" ref="N182:N193" si="267">VALUE(MID(G182,1,K182-4))</f>
        <v>#VALUE!</v>
      </c>
      <c r="O182" s="103" t="e">
        <f t="shared" ref="O182:O193" si="268">VALUE(MID(G182,K182-4+1,2))</f>
        <v>#VALUE!</v>
      </c>
      <c r="P182" s="153" t="e">
        <f t="shared" ref="P182:P193" si="269">VALUE(RIGHT(G182,2))</f>
        <v>#VALUE!</v>
      </c>
      <c r="Q182" s="153"/>
      <c r="R182" s="153" t="e">
        <f>IF(O182&lt;VLOOKUP(F182,'Horario salida'!$C$3:$E$32,3,FALSE),N182-1,N182)</f>
        <v>#VALUE!</v>
      </c>
      <c r="S182" s="153" t="e">
        <f>IF(O182&lt;VLOOKUP(F182,'Horario salida'!$C$3:$E$32,3,FALSE),O182+60,O182)</f>
        <v>#VALUE!</v>
      </c>
      <c r="T182" s="153" t="e">
        <f>IF(P182&lt;VLOOKUP(F182,'Horario salida'!$C$3:$F$32,4,FALSE),S182-1,S182)</f>
        <v>#VALUE!</v>
      </c>
      <c r="U182" s="153" t="e">
        <f>IF(P182&lt;VLOOKUP(F182,'Horario salida'!$C$3:$F$32,4,FALSE),P182+100,P182)</f>
        <v>#VALUE!</v>
      </c>
      <c r="V182" s="153"/>
      <c r="W182" s="153"/>
      <c r="X182" s="153"/>
      <c r="Y182" s="154" t="e">
        <f>R182-VLOOKUP(F182,'Horario salida'!$C$3:$D$34,2,FALSE)</f>
        <v>#VALUE!</v>
      </c>
      <c r="Z182" s="154" t="e">
        <f>T182-VLOOKUP(F182,'Horario salida'!$C$3:$E$32,3,FALSE)</f>
        <v>#VALUE!</v>
      </c>
      <c r="AA182" s="154" t="e">
        <f>U182-VLOOKUP(F182,'Horario salida'!$C$3:$F$32,4,FALSE)</f>
        <v>#VALUE!</v>
      </c>
      <c r="AC182" s="154" t="e">
        <f t="shared" ref="AC182:AE193" si="270">TEXT(Y182,"00")</f>
        <v>#VALUE!</v>
      </c>
      <c r="AD182" s="154" t="e">
        <f t="shared" si="270"/>
        <v>#VALUE!</v>
      </c>
      <c r="AE182" s="154" t="e">
        <f t="shared" si="270"/>
        <v>#VALUE!</v>
      </c>
    </row>
    <row r="183" spans="2:31" ht="18" outlineLevel="1" x14ac:dyDescent="0.3">
      <c r="B183" s="146">
        <v>29</v>
      </c>
      <c r="C183" s="199">
        <v>139</v>
      </c>
      <c r="D183" s="148" t="str">
        <f>VLOOKUP(C183,'1 - Dorsales clubs'!B:C,2,FALSE)</f>
        <v>Oriol Cabello Fernández</v>
      </c>
      <c r="E183" s="148" t="str">
        <f>VLOOKUP(D183,'1 - Dorsales clubs'!C:D,2,FALSE)</f>
        <v>Club Piragüismo Pamplona</v>
      </c>
      <c r="F183" s="149" t="s">
        <v>48</v>
      </c>
      <c r="G183" s="150">
        <f>VLOOKUP(C183,TºCrono!B:C,2,FALSE)</f>
        <v>84612</v>
      </c>
      <c r="H183" s="159"/>
      <c r="I183" s="149" t="str">
        <f t="shared" ref="I183:I189" si="271">IF(G183="D","DESCALIF.",IF(G183="A","ABANDONO",IF(G183="N","NO PRES.",CONCATENATE(AC183,":",AD183,":",AE183))))</f>
        <v>08:46:12</v>
      </c>
      <c r="K183" s="152">
        <f t="shared" ref="K183:K189" si="272">LEN(G183)</f>
        <v>5</v>
      </c>
      <c r="N183" s="103">
        <f t="shared" ref="N183:N189" si="273">VALUE(MID(G183,1,K183-4))</f>
        <v>8</v>
      </c>
      <c r="O183" s="103">
        <f t="shared" ref="O183:O189" si="274">VALUE(MID(G183,K183-4+1,2))</f>
        <v>46</v>
      </c>
      <c r="P183" s="153">
        <f t="shared" ref="P183:P189" si="275">VALUE(RIGHT(G183,2))</f>
        <v>12</v>
      </c>
      <c r="Q183" s="153"/>
      <c r="R183" s="153">
        <f>IF(O183&lt;VLOOKUP(F183,'Horario salida'!$C$3:$E$32,3,FALSE),N183-1,N183)</f>
        <v>8</v>
      </c>
      <c r="S183" s="153">
        <f>IF(O183&lt;VLOOKUP(F183,'Horario salida'!$C$3:$E$32,3,FALSE),O183+60,O183)</f>
        <v>46</v>
      </c>
      <c r="T183" s="153">
        <f>IF(P183&lt;VLOOKUP(F183,'Horario salida'!$C$3:$F$32,4,FALSE),S183-1,S183)</f>
        <v>46</v>
      </c>
      <c r="U183" s="153">
        <f>IF(P183&lt;VLOOKUP(F183,'Horario salida'!$C$3:$F$32,4,FALSE),P183+100,P183)</f>
        <v>12</v>
      </c>
      <c r="V183" s="153"/>
      <c r="W183" s="153"/>
      <c r="X183" s="153"/>
      <c r="Y183" s="154">
        <f>R183-VLOOKUP(F183,'Horario salida'!$C$3:$D$34,2,FALSE)</f>
        <v>8</v>
      </c>
      <c r="Z183" s="154">
        <f>T183-VLOOKUP(F183,'Horario salida'!$C$3:$E$32,3,FALSE)</f>
        <v>46</v>
      </c>
      <c r="AA183" s="154">
        <f>U183-VLOOKUP(F183,'Horario salida'!$C$3:$F$32,4,FALSE)</f>
        <v>12</v>
      </c>
      <c r="AC183" s="154" t="str">
        <f t="shared" ref="AC183:AC189" si="276">TEXT(Y183,"00")</f>
        <v>08</v>
      </c>
      <c r="AD183" s="154" t="str">
        <f t="shared" ref="AD183:AD189" si="277">TEXT(Z183,"00")</f>
        <v>46</v>
      </c>
      <c r="AE183" s="154" t="str">
        <f t="shared" ref="AE183:AE189" si="278">TEXT(AA183,"00")</f>
        <v>12</v>
      </c>
    </row>
    <row r="184" spans="2:31" ht="18" outlineLevel="1" x14ac:dyDescent="0.35">
      <c r="B184" s="146">
        <v>26</v>
      </c>
      <c r="C184" s="38">
        <v>62</v>
      </c>
      <c r="D184" s="148" t="str">
        <f>VLOOKUP(C184,'1 - Dorsales clubs'!B:C,2,FALSE)</f>
        <v>HECTOR ASENSIO GUERRA</v>
      </c>
      <c r="E184" s="148" t="str">
        <f>VLOOKUP(D184,'1 - Dorsales clubs'!C:D,2,FALSE)</f>
        <v>CLUB ESCUELA DE PIRAGUISMO ARANJUEZ</v>
      </c>
      <c r="F184" s="149" t="s">
        <v>48</v>
      </c>
      <c r="G184" s="150">
        <f>VLOOKUP(C184,TºCrono!B:C,2,FALSE)</f>
        <v>85774</v>
      </c>
      <c r="H184" s="151"/>
      <c r="I184" s="149" t="str">
        <f t="shared" si="271"/>
        <v>08:57:74</v>
      </c>
      <c r="K184" s="152">
        <f t="shared" si="272"/>
        <v>5</v>
      </c>
      <c r="N184" s="103">
        <f t="shared" si="273"/>
        <v>8</v>
      </c>
      <c r="O184" s="103">
        <f t="shared" si="274"/>
        <v>57</v>
      </c>
      <c r="P184" s="153">
        <f t="shared" si="275"/>
        <v>74</v>
      </c>
      <c r="Q184" s="153"/>
      <c r="R184" s="153">
        <f>IF(O184&lt;VLOOKUP(F184,'Horario salida'!$C$3:$E$32,3,FALSE),N184-1,N184)</f>
        <v>8</v>
      </c>
      <c r="S184" s="153">
        <f>IF(O184&lt;VLOOKUP(F184,'Horario salida'!$C$3:$E$32,3,FALSE),O184+60,O184)</f>
        <v>57</v>
      </c>
      <c r="T184" s="153">
        <f>IF(P184&lt;VLOOKUP(F184,'Horario salida'!$C$3:$F$32,4,FALSE),S184-1,S184)</f>
        <v>57</v>
      </c>
      <c r="U184" s="153">
        <f>IF(P184&lt;VLOOKUP(F184,'Horario salida'!$C$3:$F$32,4,FALSE),P184+100,P184)</f>
        <v>74</v>
      </c>
      <c r="V184" s="153"/>
      <c r="W184" s="153"/>
      <c r="X184" s="153"/>
      <c r="Y184" s="154">
        <f>R184-VLOOKUP(F184,'Horario salida'!$C$3:$D$34,2,FALSE)</f>
        <v>8</v>
      </c>
      <c r="Z184" s="154">
        <f>T184-VLOOKUP(F184,'Horario salida'!$C$3:$E$32,3,FALSE)</f>
        <v>57</v>
      </c>
      <c r="AA184" s="154">
        <f>U184-VLOOKUP(F184,'Horario salida'!$C$3:$F$32,4,FALSE)</f>
        <v>74</v>
      </c>
      <c r="AC184" s="154" t="str">
        <f t="shared" si="276"/>
        <v>08</v>
      </c>
      <c r="AD184" s="154" t="str">
        <f t="shared" si="277"/>
        <v>57</v>
      </c>
      <c r="AE184" s="154" t="str">
        <f t="shared" si="278"/>
        <v>74</v>
      </c>
    </row>
    <row r="185" spans="2:31" ht="18" outlineLevel="1" x14ac:dyDescent="0.3">
      <c r="B185" s="146">
        <v>24</v>
      </c>
      <c r="C185" s="199">
        <v>63</v>
      </c>
      <c r="D185" s="148" t="str">
        <f>VLOOKUP(C185,'1 - Dorsales clubs'!B:C,2,FALSE)</f>
        <v>FERNANDO SARDON ARENAS</v>
      </c>
      <c r="E185" s="148" t="str">
        <f>VLOOKUP(D185,'1 - Dorsales clubs'!C:D,2,FALSE)</f>
        <v>CLUB ESCUELA DE PIRAGUISMO ARANJUEZ</v>
      </c>
      <c r="F185" s="149" t="s">
        <v>48</v>
      </c>
      <c r="G185" s="150">
        <f>VLOOKUP(C185,TºCrono!B:C,2,FALSE)</f>
        <v>90787</v>
      </c>
      <c r="H185" s="159"/>
      <c r="I185" s="149" t="str">
        <f t="shared" si="271"/>
        <v>09:07:87</v>
      </c>
      <c r="K185" s="152">
        <f t="shared" si="272"/>
        <v>5</v>
      </c>
      <c r="N185" s="103">
        <f t="shared" si="273"/>
        <v>9</v>
      </c>
      <c r="O185" s="103">
        <f t="shared" si="274"/>
        <v>7</v>
      </c>
      <c r="P185" s="153">
        <f t="shared" si="275"/>
        <v>87</v>
      </c>
      <c r="Q185" s="153"/>
      <c r="R185" s="153">
        <f>IF(O185&lt;VLOOKUP(F185,'Horario salida'!$C$3:$E$32,3,FALSE),N185-1,N185)</f>
        <v>9</v>
      </c>
      <c r="S185" s="153">
        <f>IF(O185&lt;VLOOKUP(F185,'Horario salida'!$C$3:$E$32,3,FALSE),O185+60,O185)</f>
        <v>7</v>
      </c>
      <c r="T185" s="153">
        <f>IF(P185&lt;VLOOKUP(F185,'Horario salida'!$C$3:$F$32,4,FALSE),S185-1,S185)</f>
        <v>7</v>
      </c>
      <c r="U185" s="153">
        <f>IF(P185&lt;VLOOKUP(F185,'Horario salida'!$C$3:$F$32,4,FALSE),P185+100,P185)</f>
        <v>87</v>
      </c>
      <c r="V185" s="153"/>
      <c r="W185" s="153"/>
      <c r="X185" s="153"/>
      <c r="Y185" s="154">
        <f>R185-VLOOKUP(F185,'Horario salida'!$C$3:$D$34,2,FALSE)</f>
        <v>9</v>
      </c>
      <c r="Z185" s="154">
        <f>T185-VLOOKUP(F185,'Horario salida'!$C$3:$E$32,3,FALSE)</f>
        <v>7</v>
      </c>
      <c r="AA185" s="154">
        <f>U185-VLOOKUP(F185,'Horario salida'!$C$3:$F$32,4,FALSE)</f>
        <v>87</v>
      </c>
      <c r="AC185" s="154" t="str">
        <f t="shared" si="276"/>
        <v>09</v>
      </c>
      <c r="AD185" s="154" t="str">
        <f t="shared" si="277"/>
        <v>07</v>
      </c>
      <c r="AE185" s="154" t="str">
        <f t="shared" si="278"/>
        <v>87</v>
      </c>
    </row>
    <row r="186" spans="2:31" ht="18" outlineLevel="1" x14ac:dyDescent="0.35">
      <c r="B186" s="146">
        <v>23</v>
      </c>
      <c r="C186" s="38">
        <v>4</v>
      </c>
      <c r="D186" s="148" t="str">
        <f>VLOOKUP(C186,'1 - Dorsales clubs'!B:C,2,FALSE)</f>
        <v>Aimar Arnedo Jimenez</v>
      </c>
      <c r="E186" s="148" t="str">
        <f>VLOOKUP(D186,'1 - Dorsales clubs'!C:D,2,FALSE)</f>
        <v>Club Deportivo enhol Ebrokayak</v>
      </c>
      <c r="F186" s="149" t="s">
        <v>48</v>
      </c>
      <c r="G186" s="150">
        <f>VLOOKUP(C186,TºCrono!B:C,2,FALSE)</f>
        <v>93905</v>
      </c>
      <c r="H186" s="151"/>
      <c r="I186" s="149" t="str">
        <f t="shared" si="271"/>
        <v>09:39:05</v>
      </c>
      <c r="K186" s="152">
        <f t="shared" si="272"/>
        <v>5</v>
      </c>
      <c r="N186" s="103">
        <f t="shared" si="273"/>
        <v>9</v>
      </c>
      <c r="O186" s="103">
        <f t="shared" si="274"/>
        <v>39</v>
      </c>
      <c r="P186" s="153">
        <f t="shared" si="275"/>
        <v>5</v>
      </c>
      <c r="Q186" s="153"/>
      <c r="R186" s="153">
        <f>IF(O186&lt;VLOOKUP(F186,'Horario salida'!$C$3:$E$32,3,FALSE),N186-1,N186)</f>
        <v>9</v>
      </c>
      <c r="S186" s="153">
        <f>IF(O186&lt;VLOOKUP(F186,'Horario salida'!$C$3:$E$32,3,FALSE),O186+60,O186)</f>
        <v>39</v>
      </c>
      <c r="T186" s="153">
        <f>IF(P186&lt;VLOOKUP(F186,'Horario salida'!$C$3:$F$32,4,FALSE),S186-1,S186)</f>
        <v>39</v>
      </c>
      <c r="U186" s="153">
        <f>IF(P186&lt;VLOOKUP(F186,'Horario salida'!$C$3:$F$32,4,FALSE),P186+100,P186)</f>
        <v>5</v>
      </c>
      <c r="V186" s="153"/>
      <c r="W186" s="153"/>
      <c r="X186" s="153"/>
      <c r="Y186" s="154">
        <f>R186-VLOOKUP(F186,'Horario salida'!$C$3:$D$34,2,FALSE)</f>
        <v>9</v>
      </c>
      <c r="Z186" s="154">
        <f>T186-VLOOKUP(F186,'Horario salida'!$C$3:$E$32,3,FALSE)</f>
        <v>39</v>
      </c>
      <c r="AA186" s="154">
        <f>U186-VLOOKUP(F186,'Horario salida'!$C$3:$F$32,4,FALSE)</f>
        <v>5</v>
      </c>
      <c r="AC186" s="154" t="str">
        <f t="shared" si="276"/>
        <v>09</v>
      </c>
      <c r="AD186" s="154" t="str">
        <f t="shared" si="277"/>
        <v>39</v>
      </c>
      <c r="AE186" s="154" t="str">
        <f t="shared" si="278"/>
        <v>05</v>
      </c>
    </row>
    <row r="187" spans="2:31" ht="18" outlineLevel="1" x14ac:dyDescent="0.3">
      <c r="B187" s="146">
        <v>22</v>
      </c>
      <c r="C187" s="199">
        <v>140</v>
      </c>
      <c r="D187" s="148" t="str">
        <f>VLOOKUP(C187,'1 - Dorsales clubs'!B:C,2,FALSE)</f>
        <v>David Bykovets</v>
      </c>
      <c r="E187" s="148" t="str">
        <f>VLOOKUP(D187,'1 - Dorsales clubs'!C:D,2,FALSE)</f>
        <v>Club Piragüismo Pamplona</v>
      </c>
      <c r="F187" s="149" t="s">
        <v>48</v>
      </c>
      <c r="G187" s="150">
        <f>VLOOKUP(C187,TºCrono!B:C,2,FALSE)</f>
        <v>94003</v>
      </c>
      <c r="H187" s="151"/>
      <c r="I187" s="149" t="str">
        <f t="shared" si="271"/>
        <v>09:40:03</v>
      </c>
      <c r="K187" s="152">
        <f t="shared" si="272"/>
        <v>5</v>
      </c>
      <c r="N187" s="103">
        <f t="shared" si="273"/>
        <v>9</v>
      </c>
      <c r="O187" s="103">
        <f t="shared" si="274"/>
        <v>40</v>
      </c>
      <c r="P187" s="153">
        <f t="shared" si="275"/>
        <v>3</v>
      </c>
      <c r="Q187" s="153"/>
      <c r="R187" s="153">
        <f>IF(O187&lt;VLOOKUP(F187,'Horario salida'!$C$3:$E$32,3,FALSE),N187-1,N187)</f>
        <v>9</v>
      </c>
      <c r="S187" s="153">
        <f>IF(O187&lt;VLOOKUP(F187,'Horario salida'!$C$3:$E$32,3,FALSE),O187+60,O187)</f>
        <v>40</v>
      </c>
      <c r="T187" s="153">
        <f>IF(P187&lt;VLOOKUP(F187,'Horario salida'!$C$3:$F$32,4,FALSE),S187-1,S187)</f>
        <v>40</v>
      </c>
      <c r="U187" s="153">
        <f>IF(P187&lt;VLOOKUP(F187,'Horario salida'!$C$3:$F$32,4,FALSE),P187+100,P187)</f>
        <v>3</v>
      </c>
      <c r="V187" s="153"/>
      <c r="W187" s="153"/>
      <c r="X187" s="153"/>
      <c r="Y187" s="154">
        <f>R187-VLOOKUP(F187,'Horario salida'!$C$3:$D$34,2,FALSE)</f>
        <v>9</v>
      </c>
      <c r="Z187" s="154">
        <f>T187-VLOOKUP(F187,'Horario salida'!$C$3:$E$32,3,FALSE)</f>
        <v>40</v>
      </c>
      <c r="AA187" s="154">
        <f>U187-VLOOKUP(F187,'Horario salida'!$C$3:$F$32,4,FALSE)</f>
        <v>3</v>
      </c>
      <c r="AC187" s="154" t="str">
        <f t="shared" si="276"/>
        <v>09</v>
      </c>
      <c r="AD187" s="154" t="str">
        <f t="shared" si="277"/>
        <v>40</v>
      </c>
      <c r="AE187" s="154" t="str">
        <f t="shared" si="278"/>
        <v>03</v>
      </c>
    </row>
    <row r="188" spans="2:31" ht="18" outlineLevel="1" x14ac:dyDescent="0.3">
      <c r="B188" s="146">
        <v>21</v>
      </c>
      <c r="C188" s="199">
        <v>64</v>
      </c>
      <c r="D188" s="148" t="str">
        <f>VLOOKUP(C188,'1 - Dorsales clubs'!B:C,2,FALSE)</f>
        <v>ADRIAN ERCILLA RODRGUEZ</v>
      </c>
      <c r="E188" s="148" t="str">
        <f>VLOOKUP(D188,'1 - Dorsales clubs'!C:D,2,FALSE)</f>
        <v>CLUB ESCUELA DE PIRAGUISMO ARANJUEZ</v>
      </c>
      <c r="F188" s="149" t="s">
        <v>48</v>
      </c>
      <c r="G188" s="150">
        <f>VLOOKUP(C188,TºCrono!B:C,2,FALSE)</f>
        <v>95067</v>
      </c>
      <c r="H188" s="159"/>
      <c r="I188" s="149" t="str">
        <f t="shared" si="271"/>
        <v>09:50:67</v>
      </c>
      <c r="K188" s="152">
        <f t="shared" si="272"/>
        <v>5</v>
      </c>
      <c r="N188" s="103">
        <f t="shared" si="273"/>
        <v>9</v>
      </c>
      <c r="O188" s="103">
        <f t="shared" si="274"/>
        <v>50</v>
      </c>
      <c r="P188" s="153">
        <f t="shared" si="275"/>
        <v>67</v>
      </c>
      <c r="Q188" s="153"/>
      <c r="R188" s="153">
        <f>IF(O188&lt;VLOOKUP(F188,'Horario salida'!$C$3:$E$32,3,FALSE),N188-1,N188)</f>
        <v>9</v>
      </c>
      <c r="S188" s="153">
        <f>IF(O188&lt;VLOOKUP(F188,'Horario salida'!$C$3:$E$32,3,FALSE),O188+60,O188)</f>
        <v>50</v>
      </c>
      <c r="T188" s="153">
        <f>IF(P188&lt;VLOOKUP(F188,'Horario salida'!$C$3:$F$32,4,FALSE),S188-1,S188)</f>
        <v>50</v>
      </c>
      <c r="U188" s="153">
        <f>IF(P188&lt;VLOOKUP(F188,'Horario salida'!$C$3:$F$32,4,FALSE),P188+100,P188)</f>
        <v>67</v>
      </c>
      <c r="V188" s="153"/>
      <c r="W188" s="153"/>
      <c r="X188" s="153"/>
      <c r="Y188" s="154">
        <f>R188-VLOOKUP(F188,'Horario salida'!$C$3:$D$34,2,FALSE)</f>
        <v>9</v>
      </c>
      <c r="Z188" s="154">
        <f>T188-VLOOKUP(F188,'Horario salida'!$C$3:$E$32,3,FALSE)</f>
        <v>50</v>
      </c>
      <c r="AA188" s="154">
        <f>U188-VLOOKUP(F188,'Horario salida'!$C$3:$F$32,4,FALSE)</f>
        <v>67</v>
      </c>
      <c r="AC188" s="154" t="str">
        <f t="shared" si="276"/>
        <v>09</v>
      </c>
      <c r="AD188" s="154" t="str">
        <f t="shared" si="277"/>
        <v>50</v>
      </c>
      <c r="AE188" s="154" t="str">
        <f t="shared" si="278"/>
        <v>67</v>
      </c>
    </row>
    <row r="189" spans="2:31" ht="18" outlineLevel="1" x14ac:dyDescent="0.3">
      <c r="B189" s="146">
        <v>20</v>
      </c>
      <c r="C189" s="199">
        <v>65</v>
      </c>
      <c r="D189" s="148" t="str">
        <f>VLOOKUP(C189,'1 - Dorsales clubs'!B:C,2,FALSE)</f>
        <v>LUCAS GARCIA PEREZ</v>
      </c>
      <c r="E189" s="148" t="str">
        <f>VLOOKUP(D189,'1 - Dorsales clubs'!C:D,2,FALSE)</f>
        <v>CLUB ESCUELA DE PIRAGUISMO ARANJUEZ</v>
      </c>
      <c r="F189" s="149" t="s">
        <v>48</v>
      </c>
      <c r="G189" s="150">
        <f>VLOOKUP(C189,TºCrono!B:C,2,FALSE)</f>
        <v>101184</v>
      </c>
      <c r="H189" s="151"/>
      <c r="I189" s="149" t="str">
        <f t="shared" si="271"/>
        <v>10:11:84</v>
      </c>
      <c r="K189" s="152">
        <f t="shared" si="272"/>
        <v>6</v>
      </c>
      <c r="N189" s="103">
        <f t="shared" si="273"/>
        <v>10</v>
      </c>
      <c r="O189" s="103">
        <f t="shared" si="274"/>
        <v>11</v>
      </c>
      <c r="P189" s="153">
        <f t="shared" si="275"/>
        <v>84</v>
      </c>
      <c r="Q189" s="153"/>
      <c r="R189" s="153">
        <f>IF(O189&lt;VLOOKUP(F189,'Horario salida'!$C$3:$E$32,3,FALSE),N189-1,N189)</f>
        <v>10</v>
      </c>
      <c r="S189" s="153">
        <f>IF(O189&lt;VLOOKUP(F189,'Horario salida'!$C$3:$E$32,3,FALSE),O189+60,O189)</f>
        <v>11</v>
      </c>
      <c r="T189" s="153">
        <f>IF(P189&lt;VLOOKUP(F189,'Horario salida'!$C$3:$F$32,4,FALSE),S189-1,S189)</f>
        <v>11</v>
      </c>
      <c r="U189" s="153">
        <f>IF(P189&lt;VLOOKUP(F189,'Horario salida'!$C$3:$F$32,4,FALSE),P189+100,P189)</f>
        <v>84</v>
      </c>
      <c r="V189" s="153"/>
      <c r="W189" s="153"/>
      <c r="X189" s="153"/>
      <c r="Y189" s="154">
        <f>R189-VLOOKUP(F189,'Horario salida'!$C$3:$D$34,2,FALSE)</f>
        <v>10</v>
      </c>
      <c r="Z189" s="154">
        <f>T189-VLOOKUP(F189,'Horario salida'!$C$3:$E$32,3,FALSE)</f>
        <v>11</v>
      </c>
      <c r="AA189" s="154">
        <f>U189-VLOOKUP(F189,'Horario salida'!$C$3:$F$32,4,FALSE)</f>
        <v>84</v>
      </c>
      <c r="AC189" s="154" t="str">
        <f t="shared" si="276"/>
        <v>10</v>
      </c>
      <c r="AD189" s="154" t="str">
        <f t="shared" si="277"/>
        <v>11</v>
      </c>
      <c r="AE189" s="154" t="str">
        <f t="shared" si="278"/>
        <v>84</v>
      </c>
    </row>
    <row r="190" spans="2:31" ht="18" outlineLevel="1" x14ac:dyDescent="0.3">
      <c r="B190" s="146">
        <v>19</v>
      </c>
      <c r="C190" s="199">
        <v>22</v>
      </c>
      <c r="D190" s="148" t="str">
        <f>VLOOKUP(C190,'1 - Dorsales clubs'!B:C,2,FALSE)</f>
        <v>Rodrigo Berrueta Crespo</v>
      </c>
      <c r="E190" s="148" t="str">
        <f>VLOOKUP(D190,'1 - Dorsales clubs'!C:D,2,FALSE)</f>
        <v>Club Deportivo enhol Ebrokayak</v>
      </c>
      <c r="F190" s="149" t="s">
        <v>48</v>
      </c>
      <c r="G190" s="150">
        <f>VLOOKUP(C190,TºCrono!B:C,2,FALSE)</f>
        <v>102573</v>
      </c>
      <c r="H190" s="159"/>
      <c r="I190" s="149" t="str">
        <f t="shared" si="265"/>
        <v>10:25:73</v>
      </c>
      <c r="K190" s="152">
        <f t="shared" si="266"/>
        <v>6</v>
      </c>
      <c r="N190" s="103">
        <f t="shared" si="267"/>
        <v>10</v>
      </c>
      <c r="O190" s="103">
        <f t="shared" si="268"/>
        <v>25</v>
      </c>
      <c r="P190" s="153">
        <f t="shared" si="269"/>
        <v>73</v>
      </c>
      <c r="Q190" s="153"/>
      <c r="R190" s="153">
        <f>IF(O190&lt;VLOOKUP(F190,'Horario salida'!$C$3:$E$32,3,FALSE),N190-1,N190)</f>
        <v>10</v>
      </c>
      <c r="S190" s="153">
        <f>IF(O190&lt;VLOOKUP(F190,'Horario salida'!$C$3:$E$32,3,FALSE),O190+60,O190)</f>
        <v>25</v>
      </c>
      <c r="T190" s="153">
        <f>IF(P190&lt;VLOOKUP(F190,'Horario salida'!$C$3:$F$32,4,FALSE),S190-1,S190)</f>
        <v>25</v>
      </c>
      <c r="U190" s="153">
        <f>IF(P190&lt;VLOOKUP(F190,'Horario salida'!$C$3:$F$32,4,FALSE),P190+100,P190)</f>
        <v>73</v>
      </c>
      <c r="V190" s="153"/>
      <c r="W190" s="153"/>
      <c r="X190" s="153"/>
      <c r="Y190" s="154">
        <f>R190-VLOOKUP(F190,'Horario salida'!$C$3:$D$34,2,FALSE)</f>
        <v>10</v>
      </c>
      <c r="Z190" s="154">
        <f>T190-VLOOKUP(F190,'Horario salida'!$C$3:$E$32,3,FALSE)</f>
        <v>25</v>
      </c>
      <c r="AA190" s="154">
        <f>U190-VLOOKUP(F190,'Horario salida'!$C$3:$F$32,4,FALSE)</f>
        <v>73</v>
      </c>
      <c r="AC190" s="154" t="str">
        <f t="shared" si="270"/>
        <v>10</v>
      </c>
      <c r="AD190" s="154" t="str">
        <f t="shared" si="270"/>
        <v>25</v>
      </c>
      <c r="AE190" s="154" t="str">
        <f t="shared" si="270"/>
        <v>73</v>
      </c>
    </row>
    <row r="191" spans="2:31" ht="18" outlineLevel="1" x14ac:dyDescent="0.3">
      <c r="B191" s="146">
        <v>18</v>
      </c>
      <c r="C191" s="199">
        <v>150</v>
      </c>
      <c r="D191" s="148" t="str">
        <f>VLOOKUP(C191,'1 - Dorsales clubs'!B:C,2,FALSE)</f>
        <v>Simeon Nzang Nsuga</v>
      </c>
      <c r="E191" s="148" t="str">
        <f>VLOOKUP(D191,'1 - Dorsales clubs'!C:D,2,FALSE)</f>
        <v>Santiagotarrak</v>
      </c>
      <c r="F191" s="149" t="s">
        <v>48</v>
      </c>
      <c r="G191" s="150">
        <f>VLOOKUP(C191,TºCrono!B:C,2,FALSE)</f>
        <v>104331</v>
      </c>
      <c r="H191" s="151"/>
      <c r="I191" s="149" t="str">
        <f t="shared" si="265"/>
        <v>10:43:31</v>
      </c>
      <c r="K191" s="152">
        <f t="shared" si="266"/>
        <v>6</v>
      </c>
      <c r="N191" s="103">
        <f t="shared" si="267"/>
        <v>10</v>
      </c>
      <c r="O191" s="103">
        <f t="shared" si="268"/>
        <v>43</v>
      </c>
      <c r="P191" s="153">
        <f t="shared" si="269"/>
        <v>31</v>
      </c>
      <c r="Q191" s="153"/>
      <c r="R191" s="153">
        <f>IF(O191&lt;VLOOKUP(F191,'Horario salida'!$C$3:$E$32,3,FALSE),N191-1,N191)</f>
        <v>10</v>
      </c>
      <c r="S191" s="153">
        <f>IF(O191&lt;VLOOKUP(F191,'Horario salida'!$C$3:$E$32,3,FALSE),O191+60,O191)</f>
        <v>43</v>
      </c>
      <c r="T191" s="153">
        <f>IF(P191&lt;VLOOKUP(F191,'Horario salida'!$C$3:$F$32,4,FALSE),S191-1,S191)</f>
        <v>43</v>
      </c>
      <c r="U191" s="153">
        <f>IF(P191&lt;VLOOKUP(F191,'Horario salida'!$C$3:$F$32,4,FALSE),P191+100,P191)</f>
        <v>31</v>
      </c>
      <c r="V191" s="153"/>
      <c r="W191" s="153"/>
      <c r="X191" s="153"/>
      <c r="Y191" s="154">
        <f>R191-VLOOKUP(F191,'Horario salida'!$C$3:$D$34,2,FALSE)</f>
        <v>10</v>
      </c>
      <c r="Z191" s="154">
        <f>T191-VLOOKUP(F191,'Horario salida'!$C$3:$E$32,3,FALSE)</f>
        <v>43</v>
      </c>
      <c r="AA191" s="154">
        <f>U191-VLOOKUP(F191,'Horario salida'!$C$3:$F$32,4,FALSE)</f>
        <v>31</v>
      </c>
      <c r="AC191" s="154" t="str">
        <f t="shared" si="270"/>
        <v>10</v>
      </c>
      <c r="AD191" s="154" t="str">
        <f t="shared" si="270"/>
        <v>43</v>
      </c>
      <c r="AE191" s="154" t="str">
        <f t="shared" si="270"/>
        <v>31</v>
      </c>
    </row>
    <row r="192" spans="2:31" ht="18" outlineLevel="1" x14ac:dyDescent="0.35">
      <c r="B192" s="146">
        <v>17</v>
      </c>
      <c r="C192" s="38">
        <v>111</v>
      </c>
      <c r="D192" s="148" t="str">
        <f>VLOOKUP(C192,'1 - Dorsales clubs'!B:C,2,FALSE)</f>
        <v>JUAN MORÁN ARBAIZAR</v>
      </c>
      <c r="E192" s="148" t="str">
        <f>VLOOKUP(D192,'1 - Dorsales clubs'!C:D,2,FALSE)</f>
        <v>CLUB PIRAGÜISMO ANTARES</v>
      </c>
      <c r="F192" s="149" t="s">
        <v>48</v>
      </c>
      <c r="G192" s="150">
        <f>VLOOKUP(C192,TºCrono!B:C,2,FALSE)</f>
        <v>104506</v>
      </c>
      <c r="H192" s="159"/>
      <c r="I192" s="149" t="str">
        <f t="shared" si="265"/>
        <v>10:45:06</v>
      </c>
      <c r="K192" s="152">
        <f t="shared" si="266"/>
        <v>6</v>
      </c>
      <c r="N192" s="103">
        <f t="shared" si="267"/>
        <v>10</v>
      </c>
      <c r="O192" s="103">
        <f t="shared" si="268"/>
        <v>45</v>
      </c>
      <c r="P192" s="153">
        <f t="shared" si="269"/>
        <v>6</v>
      </c>
      <c r="Q192" s="153"/>
      <c r="R192" s="153">
        <f>IF(O192&lt;VLOOKUP(F192,'Horario salida'!$C$3:$E$32,3,FALSE),N192-1,N192)</f>
        <v>10</v>
      </c>
      <c r="S192" s="153">
        <f>IF(O192&lt;VLOOKUP(F192,'Horario salida'!$C$3:$E$32,3,FALSE),O192+60,O192)</f>
        <v>45</v>
      </c>
      <c r="T192" s="153">
        <f>IF(P192&lt;VLOOKUP(F192,'Horario salida'!$C$3:$F$32,4,FALSE),S192-1,S192)</f>
        <v>45</v>
      </c>
      <c r="U192" s="153">
        <f>IF(P192&lt;VLOOKUP(F192,'Horario salida'!$C$3:$F$32,4,FALSE),P192+100,P192)</f>
        <v>6</v>
      </c>
      <c r="V192" s="153"/>
      <c r="W192" s="153"/>
      <c r="X192" s="153"/>
      <c r="Y192" s="154">
        <f>R192-VLOOKUP(F192,'Horario salida'!$C$3:$D$34,2,FALSE)</f>
        <v>10</v>
      </c>
      <c r="Z192" s="154">
        <f>T192-VLOOKUP(F192,'Horario salida'!$C$3:$E$32,3,FALSE)</f>
        <v>45</v>
      </c>
      <c r="AA192" s="154">
        <f>U192-VLOOKUP(F192,'Horario salida'!$C$3:$F$32,4,FALSE)</f>
        <v>6</v>
      </c>
      <c r="AC192" s="154" t="str">
        <f t="shared" si="270"/>
        <v>10</v>
      </c>
      <c r="AD192" s="154" t="str">
        <f t="shared" si="270"/>
        <v>45</v>
      </c>
      <c r="AE192" s="154" t="str">
        <f t="shared" si="270"/>
        <v>06</v>
      </c>
    </row>
    <row r="193" spans="2:31" ht="18" outlineLevel="1" x14ac:dyDescent="0.35">
      <c r="B193" s="146">
        <v>16</v>
      </c>
      <c r="C193" s="38">
        <v>193</v>
      </c>
      <c r="D193" s="148" t="str">
        <f>VLOOKUP(C193,'1 - Dorsales clubs'!B:C,2,FALSE)</f>
        <v>RÉMI PERELLA TESTA</v>
      </c>
      <c r="E193" s="148" t="str">
        <f>VLOOKUP(D193,'1 - Dorsales clubs'!C:D,2,FALSE)</f>
        <v>CENTRO NATACIÓN HELIOS</v>
      </c>
      <c r="F193" s="149" t="s">
        <v>48</v>
      </c>
      <c r="G193" s="150">
        <f>VLOOKUP(C193,TºCrono!B:C,2,FALSE)</f>
        <v>105103</v>
      </c>
      <c r="H193" s="151"/>
      <c r="I193" s="149" t="str">
        <f t="shared" si="265"/>
        <v>10:51:03</v>
      </c>
      <c r="K193" s="152">
        <f t="shared" si="266"/>
        <v>6</v>
      </c>
      <c r="N193" s="103">
        <f t="shared" si="267"/>
        <v>10</v>
      </c>
      <c r="O193" s="103">
        <f t="shared" si="268"/>
        <v>51</v>
      </c>
      <c r="P193" s="153">
        <f t="shared" si="269"/>
        <v>3</v>
      </c>
      <c r="Q193" s="153"/>
      <c r="R193" s="153">
        <f>IF(O193&lt;VLOOKUP(F193,'Horario salida'!$C$3:$E$32,3,FALSE),N193-1,N193)</f>
        <v>10</v>
      </c>
      <c r="S193" s="153">
        <f>IF(O193&lt;VLOOKUP(F193,'Horario salida'!$C$3:$E$32,3,FALSE),O193+60,O193)</f>
        <v>51</v>
      </c>
      <c r="T193" s="153">
        <f>IF(P193&lt;VLOOKUP(F193,'Horario salida'!$C$3:$F$32,4,FALSE),S193-1,S193)</f>
        <v>51</v>
      </c>
      <c r="U193" s="153">
        <f>IF(P193&lt;VLOOKUP(F193,'Horario salida'!$C$3:$F$32,4,FALSE),P193+100,P193)</f>
        <v>3</v>
      </c>
      <c r="V193" s="153"/>
      <c r="W193" s="153"/>
      <c r="X193" s="153"/>
      <c r="Y193" s="154">
        <f>R193-VLOOKUP(F193,'Horario salida'!$C$3:$D$34,2,FALSE)</f>
        <v>10</v>
      </c>
      <c r="Z193" s="154">
        <f>T193-VLOOKUP(F193,'Horario salida'!$C$3:$E$32,3,FALSE)</f>
        <v>51</v>
      </c>
      <c r="AA193" s="154">
        <f>U193-VLOOKUP(F193,'Horario salida'!$C$3:$F$32,4,FALSE)</f>
        <v>3</v>
      </c>
      <c r="AC193" s="154" t="str">
        <f t="shared" si="270"/>
        <v>10</v>
      </c>
      <c r="AD193" s="154" t="str">
        <f t="shared" si="270"/>
        <v>51</v>
      </c>
      <c r="AE193" s="154" t="str">
        <f t="shared" si="270"/>
        <v>03</v>
      </c>
    </row>
    <row r="194" spans="2:31" ht="18" outlineLevel="1" x14ac:dyDescent="0.35">
      <c r="B194" s="146">
        <v>15</v>
      </c>
      <c r="C194" s="38">
        <v>27</v>
      </c>
      <c r="D194" s="148" t="str">
        <f>VLOOKUP(C194,'1 - Dorsales clubs'!B:C,2,FALSE)</f>
        <v>Luca Pierce Sadoul</v>
      </c>
      <c r="E194" s="148" t="str">
        <f>VLOOKUP(D194,'1 - Dorsales clubs'!C:D,2,FALSE)</f>
        <v>Club Deportivo enhol Ebrokayak</v>
      </c>
      <c r="F194" s="149" t="s">
        <v>48</v>
      </c>
      <c r="G194" s="150">
        <f>VLOOKUP(C194,TºCrono!B:C,2,FALSE)</f>
        <v>110029</v>
      </c>
      <c r="H194" s="151"/>
      <c r="I194" s="149" t="str">
        <f t="shared" ref="I194:I195" si="279">IF(G194="D","DESCALIF.",IF(G194="A","ABANDONO",IF(G194="N","NO PRES.",CONCATENATE(AC194,":",AD194,":",AE194))))</f>
        <v>11:00:29</v>
      </c>
      <c r="K194" s="152">
        <f t="shared" ref="K194:K195" si="280">LEN(G194)</f>
        <v>6</v>
      </c>
      <c r="N194" s="103">
        <f t="shared" ref="N194:N195" si="281">VALUE(MID(G194,1,K194-4))</f>
        <v>11</v>
      </c>
      <c r="O194" s="103">
        <f t="shared" ref="O194:O195" si="282">VALUE(MID(G194,K194-4+1,2))</f>
        <v>0</v>
      </c>
      <c r="P194" s="153">
        <f t="shared" ref="P194:P195" si="283">VALUE(RIGHT(G194,2))</f>
        <v>29</v>
      </c>
      <c r="Q194" s="153"/>
      <c r="R194" s="153">
        <f>IF(O194&lt;VLOOKUP(F194,'Horario salida'!$C$3:$E$32,3,FALSE),N194-1,N194)</f>
        <v>11</v>
      </c>
      <c r="S194" s="153">
        <f>IF(O194&lt;VLOOKUP(F194,'Horario salida'!$C$3:$E$32,3,FALSE),O194+60,O194)</f>
        <v>0</v>
      </c>
      <c r="T194" s="153">
        <f>IF(P194&lt;VLOOKUP(F194,'Horario salida'!$C$3:$F$32,4,FALSE),S194-1,S194)</f>
        <v>0</v>
      </c>
      <c r="U194" s="153">
        <f>IF(P194&lt;VLOOKUP(F194,'Horario salida'!$C$3:$F$32,4,FALSE),P194+100,P194)</f>
        <v>29</v>
      </c>
      <c r="V194" s="153"/>
      <c r="W194" s="153"/>
      <c r="X194" s="153"/>
      <c r="Y194" s="154">
        <f>R194-VLOOKUP(F194,'Horario salida'!$C$3:$D$34,2,FALSE)</f>
        <v>11</v>
      </c>
      <c r="Z194" s="154">
        <f>T194-VLOOKUP(F194,'Horario salida'!$C$3:$E$32,3,FALSE)</f>
        <v>0</v>
      </c>
      <c r="AA194" s="154">
        <f>U194-VLOOKUP(F194,'Horario salida'!$C$3:$F$32,4,FALSE)</f>
        <v>29</v>
      </c>
      <c r="AC194" s="154" t="str">
        <f t="shared" ref="AC194:AC195" si="284">TEXT(Y194,"00")</f>
        <v>11</v>
      </c>
      <c r="AD194" s="154" t="str">
        <f t="shared" ref="AD194:AD195" si="285">TEXT(Z194,"00")</f>
        <v>00</v>
      </c>
      <c r="AE194" s="154" t="str">
        <f t="shared" ref="AE194:AE195" si="286">TEXT(AA194,"00")</f>
        <v>29</v>
      </c>
    </row>
    <row r="195" spans="2:31" ht="18" outlineLevel="1" x14ac:dyDescent="0.35">
      <c r="B195" s="146">
        <v>14</v>
      </c>
      <c r="C195" s="38">
        <v>60</v>
      </c>
      <c r="D195" s="148" t="str">
        <f>VLOOKUP(C195,'1 - Dorsales clubs'!B:C,2,FALSE)</f>
        <v>IAN DIAZ VASALLO</v>
      </c>
      <c r="E195" s="148" t="str">
        <f>VLOOKUP(D195,'1 - Dorsales clubs'!C:D,2,FALSE)</f>
        <v>CLUB ESCUELA DE PIRAGUISMO ARANJUEZ</v>
      </c>
      <c r="F195" s="149" t="s">
        <v>48</v>
      </c>
      <c r="G195" s="150">
        <f>VLOOKUP(C195,TºCrono!B:C,2,FALSE)</f>
        <v>110528</v>
      </c>
      <c r="H195" s="159"/>
      <c r="I195" s="149" t="str">
        <f t="shared" si="279"/>
        <v>11:05:28</v>
      </c>
      <c r="K195" s="152">
        <f t="shared" si="280"/>
        <v>6</v>
      </c>
      <c r="N195" s="103">
        <f t="shared" si="281"/>
        <v>11</v>
      </c>
      <c r="O195" s="103">
        <f t="shared" si="282"/>
        <v>5</v>
      </c>
      <c r="P195" s="153">
        <f t="shared" si="283"/>
        <v>28</v>
      </c>
      <c r="Q195" s="153"/>
      <c r="R195" s="153">
        <f>IF(O195&lt;VLOOKUP(F195,'Horario salida'!$C$3:$E$32,3,FALSE),N195-1,N195)</f>
        <v>11</v>
      </c>
      <c r="S195" s="153">
        <f>IF(O195&lt;VLOOKUP(F195,'Horario salida'!$C$3:$E$32,3,FALSE),O195+60,O195)</f>
        <v>5</v>
      </c>
      <c r="T195" s="153">
        <f>IF(P195&lt;VLOOKUP(F195,'Horario salida'!$C$3:$F$32,4,FALSE),S195-1,S195)</f>
        <v>5</v>
      </c>
      <c r="U195" s="153">
        <f>IF(P195&lt;VLOOKUP(F195,'Horario salida'!$C$3:$F$32,4,FALSE),P195+100,P195)</f>
        <v>28</v>
      </c>
      <c r="V195" s="153"/>
      <c r="W195" s="153"/>
      <c r="X195" s="153"/>
      <c r="Y195" s="154">
        <f>R195-VLOOKUP(F195,'Horario salida'!$C$3:$D$34,2,FALSE)</f>
        <v>11</v>
      </c>
      <c r="Z195" s="154">
        <f>T195-VLOOKUP(F195,'Horario salida'!$C$3:$E$32,3,FALSE)</f>
        <v>5</v>
      </c>
      <c r="AA195" s="154">
        <f>U195-VLOOKUP(F195,'Horario salida'!$C$3:$F$32,4,FALSE)</f>
        <v>28</v>
      </c>
      <c r="AC195" s="154" t="str">
        <f t="shared" si="284"/>
        <v>11</v>
      </c>
      <c r="AD195" s="154" t="str">
        <f t="shared" si="285"/>
        <v>05</v>
      </c>
      <c r="AE195" s="154" t="str">
        <f t="shared" si="286"/>
        <v>28</v>
      </c>
    </row>
    <row r="196" spans="2:31" ht="18" outlineLevel="1" x14ac:dyDescent="0.3">
      <c r="B196" s="146">
        <v>13</v>
      </c>
      <c r="C196" s="199">
        <v>229</v>
      </c>
      <c r="D196" s="148" t="str">
        <f>VLOOKUP(C196,'1 - Dorsales clubs'!B:C,2,FALSE)</f>
        <v>HECTOR LOSILLA</v>
      </c>
      <c r="E196" s="148" t="str">
        <f>VLOOKUP(D196,'1 - Dorsales clubs'!C:D,2,FALSE)</f>
        <v>CD MONKAYAK HIBERUS</v>
      </c>
      <c r="F196" s="149" t="s">
        <v>48</v>
      </c>
      <c r="G196" s="150">
        <f>VLOOKUP(C196,TºCrono!B:C,2,FALSE)</f>
        <v>160354</v>
      </c>
      <c r="H196" s="151"/>
      <c r="I196" s="149" t="str">
        <f t="shared" ref="I196" si="287">IF(G196="D","DESCALIF.",IF(G196="A","ABANDONO",IF(G196="N","NO PRES.",CONCATENATE(AC196,":",AD196,":",AE196))))</f>
        <v>16:03:54</v>
      </c>
      <c r="K196" s="152">
        <f t="shared" ref="K196" si="288">LEN(G196)</f>
        <v>6</v>
      </c>
      <c r="N196" s="103">
        <f t="shared" ref="N196" si="289">VALUE(MID(G196,1,K196-4))</f>
        <v>16</v>
      </c>
      <c r="O196" s="103">
        <f t="shared" ref="O196" si="290">VALUE(MID(G196,K196-4+1,2))</f>
        <v>3</v>
      </c>
      <c r="P196" s="153">
        <f t="shared" ref="P196" si="291">VALUE(RIGHT(G196,2))</f>
        <v>54</v>
      </c>
      <c r="Q196" s="153"/>
      <c r="R196" s="153">
        <f>IF(O196&lt;VLOOKUP(F196,'Horario salida'!$C$3:$E$32,3,FALSE),N196-1,N196)</f>
        <v>16</v>
      </c>
      <c r="S196" s="153">
        <f>IF(O196&lt;VLOOKUP(F196,'Horario salida'!$C$3:$E$32,3,FALSE),O196+60,O196)</f>
        <v>3</v>
      </c>
      <c r="T196" s="153">
        <f>IF(P196&lt;VLOOKUP(F196,'Horario salida'!$C$3:$F$32,4,FALSE),S196-1,S196)</f>
        <v>3</v>
      </c>
      <c r="U196" s="153">
        <f>IF(P196&lt;VLOOKUP(F196,'Horario salida'!$C$3:$F$32,4,FALSE),P196+100,P196)</f>
        <v>54</v>
      </c>
      <c r="V196" s="153"/>
      <c r="W196" s="153"/>
      <c r="X196" s="153"/>
      <c r="Y196" s="154">
        <f>R196-VLOOKUP(F196,'Horario salida'!$C$3:$D$34,2,FALSE)</f>
        <v>16</v>
      </c>
      <c r="Z196" s="154">
        <f>T196-VLOOKUP(F196,'Horario salida'!$C$3:$E$32,3,FALSE)</f>
        <v>3</v>
      </c>
      <c r="AA196" s="154">
        <f>U196-VLOOKUP(F196,'Horario salida'!$C$3:$F$32,4,FALSE)</f>
        <v>54</v>
      </c>
      <c r="AC196" s="154" t="str">
        <f t="shared" ref="AC196" si="292">TEXT(Y196,"00")</f>
        <v>16</v>
      </c>
      <c r="AD196" s="154" t="str">
        <f t="shared" ref="AD196" si="293">TEXT(Z196,"00")</f>
        <v>03</v>
      </c>
      <c r="AE196" s="154" t="str">
        <f t="shared" ref="AE196" si="294">TEXT(AA196,"00")</f>
        <v>54</v>
      </c>
    </row>
    <row r="197" spans="2:31" outlineLevel="1" x14ac:dyDescent="0.3">
      <c r="N197" s="123"/>
      <c r="O197" s="123"/>
      <c r="P197" s="123"/>
      <c r="Q197" s="128"/>
      <c r="R197" s="128"/>
      <c r="S197" s="128"/>
      <c r="T197" s="128"/>
      <c r="U197" s="128"/>
      <c r="V197" s="128"/>
      <c r="W197" s="128"/>
      <c r="X197" s="128"/>
      <c r="Y197" s="129"/>
      <c r="Z197" s="129"/>
      <c r="AA197" s="129"/>
      <c r="AB197" s="128"/>
      <c r="AC197" s="129"/>
      <c r="AD197" s="129"/>
      <c r="AE197" s="129"/>
    </row>
    <row r="198" spans="2:31" outlineLevel="1" x14ac:dyDescent="0.3">
      <c r="C198" s="133"/>
      <c r="D198" s="134" t="s">
        <v>10</v>
      </c>
      <c r="E198" s="134" t="s">
        <v>54</v>
      </c>
      <c r="F198" s="135" t="s">
        <v>9</v>
      </c>
      <c r="G198" s="136"/>
      <c r="H198" s="137"/>
      <c r="I198" s="138">
        <f>VLOOKUP(F200,DATOS!$C$5:$D$40,2,FALSE)</f>
        <v>6</v>
      </c>
      <c r="J198" s="103">
        <f>COUNTIF(F200:$F$802,F200)</f>
        <v>6</v>
      </c>
      <c r="N198" s="123"/>
      <c r="O198" s="123"/>
      <c r="P198" s="123"/>
      <c r="Q198" s="128"/>
      <c r="R198" s="128"/>
      <c r="S198" s="128"/>
      <c r="T198" s="128"/>
      <c r="U198" s="128"/>
      <c r="V198" s="128"/>
      <c r="W198" s="128"/>
      <c r="X198" s="128"/>
      <c r="Y198" s="129"/>
      <c r="Z198" s="129"/>
      <c r="AA198" s="129"/>
      <c r="AB198" s="128"/>
      <c r="AC198" s="129"/>
      <c r="AD198" s="129"/>
      <c r="AE198" s="129"/>
    </row>
    <row r="199" spans="2:31" outlineLevel="1" x14ac:dyDescent="0.3">
      <c r="B199" s="134" t="s">
        <v>20</v>
      </c>
      <c r="C199" s="139" t="s">
        <v>3</v>
      </c>
      <c r="D199" s="134" t="s">
        <v>0</v>
      </c>
      <c r="E199" s="134" t="s">
        <v>1</v>
      </c>
      <c r="F199" s="134" t="s">
        <v>22</v>
      </c>
      <c r="G199" s="140" t="s">
        <v>7</v>
      </c>
      <c r="H199" s="141"/>
      <c r="I199" s="142" t="s">
        <v>8</v>
      </c>
      <c r="N199" s="143"/>
      <c r="O199" s="143"/>
      <c r="P199" s="144"/>
      <c r="Q199" s="143"/>
      <c r="R199" s="144"/>
      <c r="S199" s="144"/>
      <c r="T199" s="144"/>
      <c r="U199" s="144"/>
      <c r="V199" s="144"/>
      <c r="W199" s="144"/>
      <c r="X199" s="143"/>
      <c r="Y199" s="145"/>
      <c r="Z199" s="145"/>
      <c r="AA199" s="145"/>
      <c r="AC199" s="145"/>
      <c r="AD199" s="145"/>
      <c r="AE199" s="145"/>
    </row>
    <row r="200" spans="2:31" ht="18" outlineLevel="1" x14ac:dyDescent="0.35">
      <c r="B200" s="146">
        <v>33</v>
      </c>
      <c r="C200" s="38">
        <v>138</v>
      </c>
      <c r="D200" s="148" t="str">
        <f>VLOOKUP(C200,'1 - Dorsales clubs'!B:C,2,FALSE)</f>
        <v>Ixel Archanco García</v>
      </c>
      <c r="E200" s="148" t="str">
        <f>VLOOKUP(D200,'1 - Dorsales clubs'!C:D,2,FALSE)</f>
        <v>Club Piragüismo Pamplona</v>
      </c>
      <c r="F200" s="149" t="s">
        <v>50</v>
      </c>
      <c r="G200" s="150">
        <f>VLOOKUP(C200,TºCrono!B:C,2,FALSE)</f>
        <v>90876</v>
      </c>
      <c r="H200" s="151"/>
      <c r="I200" s="149" t="str">
        <f t="shared" ref="I200:I205" si="295">IF(G200="D","DESCALIF.",IF(G200="A","ABANDONO",IF(G200="N","NO PRES.",CONCATENATE(AC200,":",AD200,":",AE200))))</f>
        <v>09:08:76</v>
      </c>
      <c r="K200" s="152">
        <f t="shared" ref="K200:K205" si="296">LEN(G200)</f>
        <v>5</v>
      </c>
      <c r="N200" s="103">
        <f t="shared" ref="N200:N205" si="297">VALUE(MID(G200,1,K200-4))</f>
        <v>9</v>
      </c>
      <c r="O200" s="103">
        <f t="shared" ref="O200:O205" si="298">VALUE(MID(G200,K200-4+1,2))</f>
        <v>8</v>
      </c>
      <c r="P200" s="153">
        <f t="shared" ref="P200:P205" si="299">VALUE(RIGHT(G200,2))</f>
        <v>76</v>
      </c>
      <c r="Q200" s="153"/>
      <c r="R200" s="153">
        <f>IF(O200&lt;VLOOKUP(F200,'Horario salida'!$C$3:$E$32,3,FALSE),N200-1,N200)</f>
        <v>9</v>
      </c>
      <c r="S200" s="153">
        <f>IF(O200&lt;VLOOKUP(F200,'Horario salida'!$C$3:$E$32,3,FALSE),O200+60,O200)</f>
        <v>8</v>
      </c>
      <c r="T200" s="153">
        <f>IF(P200&lt;VLOOKUP(F200,'Horario salida'!$C$3:$F$32,4,FALSE),S200-1,S200)</f>
        <v>8</v>
      </c>
      <c r="U200" s="153">
        <f>IF(P200&lt;VLOOKUP(F200,'Horario salida'!$C$3:$F$32,4,FALSE),P200+100,P200)</f>
        <v>76</v>
      </c>
      <c r="V200" s="153"/>
      <c r="W200" s="153"/>
      <c r="X200" s="153"/>
      <c r="Y200" s="154">
        <f>R200-VLOOKUP(F200,'Horario salida'!$C$3:$D$34,2,FALSE)</f>
        <v>9</v>
      </c>
      <c r="Z200" s="154">
        <f>T200-VLOOKUP(F200,'Horario salida'!$C$3:$E$32,3,FALSE)</f>
        <v>8</v>
      </c>
      <c r="AA200" s="154">
        <f>U200-VLOOKUP(F200,'Horario salida'!$C$3:$F$32,4,FALSE)</f>
        <v>76</v>
      </c>
      <c r="AC200" s="154" t="str">
        <f t="shared" ref="AC200:AE205" si="300">TEXT(Y200,"00")</f>
        <v>09</v>
      </c>
      <c r="AD200" s="154" t="str">
        <f t="shared" si="300"/>
        <v>08</v>
      </c>
      <c r="AE200" s="154" t="str">
        <f t="shared" si="300"/>
        <v>76</v>
      </c>
    </row>
    <row r="201" spans="2:31" ht="18" outlineLevel="1" x14ac:dyDescent="0.3">
      <c r="B201" s="146">
        <v>29</v>
      </c>
      <c r="C201" s="199">
        <v>151</v>
      </c>
      <c r="D201" s="148" t="str">
        <f>VLOOKUP(C201,'1 - Dorsales clubs'!B:C,2,FALSE)</f>
        <v>Anne Gomez González</v>
      </c>
      <c r="E201" s="148" t="str">
        <f>VLOOKUP(D201,'1 - Dorsales clubs'!C:D,2,FALSE)</f>
        <v>Santiagotarrak</v>
      </c>
      <c r="F201" s="149" t="s">
        <v>50</v>
      </c>
      <c r="G201" s="150">
        <f>VLOOKUP(C201,TºCrono!B:C,2,FALSE)</f>
        <v>90952</v>
      </c>
      <c r="H201" s="151"/>
      <c r="I201" s="149" t="str">
        <f t="shared" si="295"/>
        <v>09:09:52</v>
      </c>
      <c r="K201" s="152">
        <f t="shared" si="296"/>
        <v>5</v>
      </c>
      <c r="N201" s="103">
        <f t="shared" si="297"/>
        <v>9</v>
      </c>
      <c r="O201" s="103">
        <f t="shared" si="298"/>
        <v>9</v>
      </c>
      <c r="P201" s="153">
        <f t="shared" si="299"/>
        <v>52</v>
      </c>
      <c r="Q201" s="153"/>
      <c r="R201" s="153">
        <f>IF(O201&lt;VLOOKUP(F201,'Horario salida'!$C$3:$E$32,3,FALSE),N201-1,N201)</f>
        <v>9</v>
      </c>
      <c r="S201" s="153">
        <f>IF(O201&lt;VLOOKUP(F201,'Horario salida'!$C$3:$E$32,3,FALSE),O201+60,O201)</f>
        <v>9</v>
      </c>
      <c r="T201" s="153">
        <f>IF(P201&lt;VLOOKUP(F201,'Horario salida'!$C$3:$F$32,4,FALSE),S201-1,S201)</f>
        <v>9</v>
      </c>
      <c r="U201" s="153">
        <f>IF(P201&lt;VLOOKUP(F201,'Horario salida'!$C$3:$F$32,4,FALSE),P201+100,P201)</f>
        <v>52</v>
      </c>
      <c r="V201" s="153"/>
      <c r="W201" s="153"/>
      <c r="X201" s="153"/>
      <c r="Y201" s="154">
        <f>R201-VLOOKUP(F201,'Horario salida'!$C$3:$D$34,2,FALSE)</f>
        <v>9</v>
      </c>
      <c r="Z201" s="154">
        <f>T201-VLOOKUP(F201,'Horario salida'!$C$3:$E$32,3,FALSE)</f>
        <v>9</v>
      </c>
      <c r="AA201" s="154">
        <f>U201-VLOOKUP(F201,'Horario salida'!$C$3:$F$32,4,FALSE)</f>
        <v>52</v>
      </c>
      <c r="AC201" s="154" t="str">
        <f t="shared" si="300"/>
        <v>09</v>
      </c>
      <c r="AD201" s="154" t="str">
        <f t="shared" si="300"/>
        <v>09</v>
      </c>
      <c r="AE201" s="154" t="str">
        <f t="shared" si="300"/>
        <v>52</v>
      </c>
    </row>
    <row r="202" spans="2:31" ht="18" outlineLevel="1" x14ac:dyDescent="0.3">
      <c r="B202" s="146">
        <v>26</v>
      </c>
      <c r="C202" s="199">
        <v>152</v>
      </c>
      <c r="D202" s="148" t="str">
        <f>VLOOKUP(C202,'1 - Dorsales clubs'!B:C,2,FALSE)</f>
        <v>Lide Caballero Otermin</v>
      </c>
      <c r="E202" s="148" t="str">
        <f>VLOOKUP(D202,'1 - Dorsales clubs'!C:D,2,FALSE)</f>
        <v>Santiagotarrak</v>
      </c>
      <c r="F202" s="149" t="s">
        <v>50</v>
      </c>
      <c r="G202" s="150">
        <f>VLOOKUP(C202,TºCrono!B:C,2,FALSE)</f>
        <v>100063</v>
      </c>
      <c r="H202" s="151"/>
      <c r="I202" s="149" t="str">
        <f t="shared" si="295"/>
        <v>10:00:63</v>
      </c>
      <c r="K202" s="152">
        <f t="shared" si="296"/>
        <v>6</v>
      </c>
      <c r="N202" s="103">
        <f t="shared" si="297"/>
        <v>10</v>
      </c>
      <c r="O202" s="103">
        <f t="shared" si="298"/>
        <v>0</v>
      </c>
      <c r="P202" s="153">
        <f t="shared" si="299"/>
        <v>63</v>
      </c>
      <c r="Q202" s="153"/>
      <c r="R202" s="153">
        <f>IF(O202&lt;VLOOKUP(F202,'Horario salida'!$C$3:$E$32,3,FALSE),N202-1,N202)</f>
        <v>10</v>
      </c>
      <c r="S202" s="153">
        <f>IF(O202&lt;VLOOKUP(F202,'Horario salida'!$C$3:$E$32,3,FALSE),O202+60,O202)</f>
        <v>0</v>
      </c>
      <c r="T202" s="153">
        <f>IF(P202&lt;VLOOKUP(F202,'Horario salida'!$C$3:$F$32,4,FALSE),S202-1,S202)</f>
        <v>0</v>
      </c>
      <c r="U202" s="153">
        <f>IF(P202&lt;VLOOKUP(F202,'Horario salida'!$C$3:$F$32,4,FALSE),P202+100,P202)</f>
        <v>63</v>
      </c>
      <c r="V202" s="153"/>
      <c r="W202" s="153"/>
      <c r="X202" s="153"/>
      <c r="Y202" s="154">
        <f>R202-VLOOKUP(F202,'Horario salida'!$C$3:$D$34,2,FALSE)</f>
        <v>10</v>
      </c>
      <c r="Z202" s="154">
        <f>T202-VLOOKUP(F202,'Horario salida'!$C$3:$E$32,3,FALSE)</f>
        <v>0</v>
      </c>
      <c r="AA202" s="154">
        <f>U202-VLOOKUP(F202,'Horario salida'!$C$3:$F$32,4,FALSE)</f>
        <v>63</v>
      </c>
      <c r="AC202" s="154" t="str">
        <f t="shared" si="300"/>
        <v>10</v>
      </c>
      <c r="AD202" s="154" t="str">
        <f t="shared" si="300"/>
        <v>00</v>
      </c>
      <c r="AE202" s="154" t="str">
        <f t="shared" si="300"/>
        <v>63</v>
      </c>
    </row>
    <row r="203" spans="2:31" ht="18" outlineLevel="1" x14ac:dyDescent="0.35">
      <c r="B203" s="146">
        <v>24</v>
      </c>
      <c r="C203" s="38">
        <v>59</v>
      </c>
      <c r="D203" s="148" t="str">
        <f>VLOOKUP(C203,'1 - Dorsales clubs'!B:C,2,FALSE)</f>
        <v>LUCRECIA LOBILLA CRISTOFOLI</v>
      </c>
      <c r="E203" s="148" t="str">
        <f>VLOOKUP(D203,'1 - Dorsales clubs'!C:D,2,FALSE)</f>
        <v>CLUB ESCUELA DE PIRAGUISMO ARANJUEZ</v>
      </c>
      <c r="F203" s="149" t="s">
        <v>50</v>
      </c>
      <c r="G203" s="150">
        <f>VLOOKUP(C203,TºCrono!B:C,2,FALSE)</f>
        <v>100992</v>
      </c>
      <c r="H203" s="151"/>
      <c r="I203" s="149" t="str">
        <f t="shared" si="295"/>
        <v>10:09:92</v>
      </c>
      <c r="K203" s="152">
        <f t="shared" si="296"/>
        <v>6</v>
      </c>
      <c r="N203" s="103">
        <f t="shared" si="297"/>
        <v>10</v>
      </c>
      <c r="O203" s="103">
        <f t="shared" si="298"/>
        <v>9</v>
      </c>
      <c r="P203" s="153">
        <f t="shared" si="299"/>
        <v>92</v>
      </c>
      <c r="Q203" s="153"/>
      <c r="R203" s="153">
        <f>IF(O203&lt;VLOOKUP(F203,'Horario salida'!$C$3:$E$32,3,FALSE),N203-1,N203)</f>
        <v>10</v>
      </c>
      <c r="S203" s="153">
        <f>IF(O203&lt;VLOOKUP(F203,'Horario salida'!$C$3:$E$32,3,FALSE),O203+60,O203)</f>
        <v>9</v>
      </c>
      <c r="T203" s="153">
        <f>IF(P203&lt;VLOOKUP(F203,'Horario salida'!$C$3:$F$32,4,FALSE),S203-1,S203)</f>
        <v>9</v>
      </c>
      <c r="U203" s="153">
        <f>IF(P203&lt;VLOOKUP(F203,'Horario salida'!$C$3:$F$32,4,FALSE),P203+100,P203)</f>
        <v>92</v>
      </c>
      <c r="V203" s="153"/>
      <c r="W203" s="153"/>
      <c r="X203" s="153"/>
      <c r="Y203" s="154">
        <f>R203-VLOOKUP(F203,'Horario salida'!$C$3:$D$34,2,FALSE)</f>
        <v>10</v>
      </c>
      <c r="Z203" s="154">
        <f>T203-VLOOKUP(F203,'Horario salida'!$C$3:$E$32,3,FALSE)</f>
        <v>9</v>
      </c>
      <c r="AA203" s="154">
        <f>U203-VLOOKUP(F203,'Horario salida'!$C$3:$F$32,4,FALSE)</f>
        <v>92</v>
      </c>
      <c r="AC203" s="154" t="str">
        <f t="shared" ref="AC203:AC204" si="301">TEXT(Y203,"00")</f>
        <v>10</v>
      </c>
      <c r="AD203" s="154" t="str">
        <f t="shared" ref="AD203:AD204" si="302">TEXT(Z203,"00")</f>
        <v>09</v>
      </c>
      <c r="AE203" s="154" t="str">
        <f t="shared" ref="AE203:AE204" si="303">TEXT(AA203,"00")</f>
        <v>92</v>
      </c>
    </row>
    <row r="204" spans="2:31" ht="18" outlineLevel="1" x14ac:dyDescent="0.35">
      <c r="B204" s="146">
        <v>23</v>
      </c>
      <c r="C204" s="200">
        <v>61</v>
      </c>
      <c r="D204" s="148" t="str">
        <f>VLOOKUP(C204,'1 - Dorsales clubs'!B:C,2,FALSE)</f>
        <v>MENCIA ARIAS GARCIA</v>
      </c>
      <c r="E204" s="148" t="str">
        <f>VLOOKUP(D204,'1 - Dorsales clubs'!C:D,2,FALSE)</f>
        <v>CLUB ESCUELA DE PIRAGUISMO ARANJUEZ</v>
      </c>
      <c r="F204" s="149" t="s">
        <v>50</v>
      </c>
      <c r="G204" s="150">
        <f>VLOOKUP(C204,TºCrono!B:C,2,FALSE)</f>
        <v>103769</v>
      </c>
      <c r="H204" s="151"/>
      <c r="I204" s="149" t="str">
        <f t="shared" si="295"/>
        <v>10:37:69</v>
      </c>
      <c r="K204" s="152">
        <f t="shared" si="296"/>
        <v>6</v>
      </c>
      <c r="N204" s="103">
        <f t="shared" si="297"/>
        <v>10</v>
      </c>
      <c r="O204" s="103">
        <f t="shared" si="298"/>
        <v>37</v>
      </c>
      <c r="P204" s="153">
        <f t="shared" si="299"/>
        <v>69</v>
      </c>
      <c r="Q204" s="153"/>
      <c r="R204" s="153">
        <f>IF(O204&lt;VLOOKUP(F204,'Horario salida'!$C$3:$E$32,3,FALSE),N204-1,N204)</f>
        <v>10</v>
      </c>
      <c r="S204" s="153">
        <f>IF(O204&lt;VLOOKUP(F204,'Horario salida'!$C$3:$E$32,3,FALSE),O204+60,O204)</f>
        <v>37</v>
      </c>
      <c r="T204" s="153">
        <f>IF(P204&lt;VLOOKUP(F204,'Horario salida'!$C$3:$F$32,4,FALSE),S204-1,S204)</f>
        <v>37</v>
      </c>
      <c r="U204" s="153">
        <f>IF(P204&lt;VLOOKUP(F204,'Horario salida'!$C$3:$F$32,4,FALSE),P204+100,P204)</f>
        <v>69</v>
      </c>
      <c r="V204" s="153"/>
      <c r="W204" s="153"/>
      <c r="X204" s="153"/>
      <c r="Y204" s="154">
        <f>R204-VLOOKUP(F204,'Horario salida'!$C$3:$D$34,2,FALSE)</f>
        <v>10</v>
      </c>
      <c r="Z204" s="154">
        <f>T204-VLOOKUP(F204,'Horario salida'!$C$3:$E$32,3,FALSE)</f>
        <v>37</v>
      </c>
      <c r="AA204" s="154">
        <f>U204-VLOOKUP(F204,'Horario salida'!$C$3:$F$32,4,FALSE)</f>
        <v>69</v>
      </c>
      <c r="AC204" s="154" t="str">
        <f t="shared" si="301"/>
        <v>10</v>
      </c>
      <c r="AD204" s="154" t="str">
        <f t="shared" si="302"/>
        <v>37</v>
      </c>
      <c r="AE204" s="154" t="str">
        <f t="shared" si="303"/>
        <v>69</v>
      </c>
    </row>
    <row r="205" spans="2:31" ht="18" outlineLevel="1" x14ac:dyDescent="0.3">
      <c r="B205" s="146">
        <v>22</v>
      </c>
      <c r="C205" s="199">
        <v>19</v>
      </c>
      <c r="D205" s="148" t="str">
        <f>VLOOKUP(C205,'1 - Dorsales clubs'!B:C,2,FALSE)</f>
        <v>Claudia Arnedo Gil</v>
      </c>
      <c r="E205" s="148" t="str">
        <f>VLOOKUP(D205,'1 - Dorsales clubs'!C:D,2,FALSE)</f>
        <v>Club Deportivo enhol Ebrokayak</v>
      </c>
      <c r="F205" s="149" t="s">
        <v>50</v>
      </c>
      <c r="G205" s="150">
        <f>VLOOKUP(C205,TºCrono!B:C,2,FALSE)</f>
        <v>142673</v>
      </c>
      <c r="H205" s="151"/>
      <c r="I205" s="149" t="str">
        <f t="shared" si="295"/>
        <v>14:26:73</v>
      </c>
      <c r="K205" s="152">
        <f t="shared" si="296"/>
        <v>6</v>
      </c>
      <c r="N205" s="103">
        <f t="shared" si="297"/>
        <v>14</v>
      </c>
      <c r="O205" s="103">
        <f t="shared" si="298"/>
        <v>26</v>
      </c>
      <c r="P205" s="153">
        <f t="shared" si="299"/>
        <v>73</v>
      </c>
      <c r="Q205" s="153"/>
      <c r="R205" s="153">
        <f>IF(O205&lt;VLOOKUP(F205,'Horario salida'!$C$3:$E$32,3,FALSE),N205-1,N205)</f>
        <v>14</v>
      </c>
      <c r="S205" s="153">
        <f>IF(O205&lt;VLOOKUP(F205,'Horario salida'!$C$3:$E$32,3,FALSE),O205+60,O205)</f>
        <v>26</v>
      </c>
      <c r="T205" s="153">
        <f>IF(P205&lt;VLOOKUP(F205,'Horario salida'!$C$3:$F$32,4,FALSE),S205-1,S205)</f>
        <v>26</v>
      </c>
      <c r="U205" s="153">
        <f>IF(P205&lt;VLOOKUP(F205,'Horario salida'!$C$3:$F$32,4,FALSE),P205+100,P205)</f>
        <v>73</v>
      </c>
      <c r="V205" s="153"/>
      <c r="W205" s="153"/>
      <c r="X205" s="153"/>
      <c r="Y205" s="154">
        <f>R205-VLOOKUP(F205,'Horario salida'!$C$3:$D$34,2,FALSE)</f>
        <v>14</v>
      </c>
      <c r="Z205" s="154">
        <f>T205-VLOOKUP(F205,'Horario salida'!$C$3:$E$32,3,FALSE)</f>
        <v>26</v>
      </c>
      <c r="AA205" s="154">
        <f>U205-VLOOKUP(F205,'Horario salida'!$C$3:$F$32,4,FALSE)</f>
        <v>73</v>
      </c>
      <c r="AC205" s="154" t="str">
        <f t="shared" si="300"/>
        <v>14</v>
      </c>
      <c r="AD205" s="154" t="str">
        <f t="shared" si="300"/>
        <v>26</v>
      </c>
      <c r="AE205" s="154" t="str">
        <f t="shared" si="300"/>
        <v>73</v>
      </c>
    </row>
    <row r="206" spans="2:31" outlineLevel="1" x14ac:dyDescent="0.3">
      <c r="D206" s="103"/>
      <c r="E206" s="103"/>
      <c r="F206" s="153"/>
      <c r="G206" s="157" t="s">
        <v>12</v>
      </c>
      <c r="I206" s="153"/>
      <c r="K206" s="152"/>
      <c r="P206" s="153"/>
      <c r="Q206" s="153"/>
      <c r="R206" s="153"/>
      <c r="S206" s="153"/>
      <c r="T206" s="153"/>
      <c r="U206" s="153"/>
      <c r="V206" s="153"/>
      <c r="W206" s="153"/>
      <c r="X206" s="153"/>
      <c r="Y206" s="154"/>
      <c r="Z206" s="154"/>
      <c r="AA206" s="154"/>
      <c r="AC206" s="154"/>
      <c r="AD206" s="154"/>
      <c r="AE206" s="154"/>
    </row>
    <row r="207" spans="2:31" outlineLevel="1" x14ac:dyDescent="0.3">
      <c r="C207" s="133"/>
      <c r="D207" s="134" t="s">
        <v>10</v>
      </c>
      <c r="E207" s="134" t="s">
        <v>91</v>
      </c>
      <c r="F207" s="135" t="s">
        <v>45</v>
      </c>
      <c r="G207" s="136"/>
      <c r="H207" s="137"/>
      <c r="I207" s="138">
        <f>VLOOKUP(F209,DATOS!$C$5:$D$40,2,FALSE)</f>
        <v>6</v>
      </c>
      <c r="J207" s="103">
        <f>COUNTIF(F209:$F$800,F209)</f>
        <v>6</v>
      </c>
      <c r="N207" s="123"/>
      <c r="O207" s="123"/>
      <c r="P207" s="123"/>
      <c r="Q207" s="128"/>
      <c r="R207" s="128"/>
      <c r="S207" s="128"/>
      <c r="T207" s="128"/>
      <c r="U207" s="128"/>
      <c r="V207" s="128"/>
      <c r="W207" s="128"/>
      <c r="X207" s="128"/>
      <c r="Y207" s="129"/>
      <c r="Z207" s="129"/>
      <c r="AA207" s="129"/>
      <c r="AB207" s="128"/>
      <c r="AC207" s="129"/>
      <c r="AD207" s="129"/>
      <c r="AE207" s="129"/>
    </row>
    <row r="208" spans="2:31" outlineLevel="1" x14ac:dyDescent="0.3">
      <c r="B208" s="134" t="s">
        <v>20</v>
      </c>
      <c r="C208" s="139" t="s">
        <v>3</v>
      </c>
      <c r="D208" s="134" t="s">
        <v>0</v>
      </c>
      <c r="E208" s="134" t="s">
        <v>1</v>
      </c>
      <c r="F208" s="134" t="s">
        <v>22</v>
      </c>
      <c r="G208" s="140" t="s">
        <v>7</v>
      </c>
      <c r="H208" s="141"/>
      <c r="I208" s="142" t="s">
        <v>8</v>
      </c>
      <c r="N208" s="143"/>
      <c r="O208" s="143"/>
      <c r="P208" s="144"/>
      <c r="Q208" s="143"/>
      <c r="R208" s="144"/>
      <c r="S208" s="144"/>
      <c r="T208" s="144"/>
      <c r="U208" s="144"/>
      <c r="V208" s="144"/>
      <c r="W208" s="144"/>
      <c r="X208" s="143"/>
      <c r="Y208" s="145"/>
      <c r="Z208" s="145"/>
      <c r="AA208" s="145"/>
      <c r="AC208" s="145"/>
      <c r="AD208" s="145"/>
      <c r="AE208" s="145"/>
    </row>
    <row r="209" spans="2:31" ht="18" outlineLevel="1" x14ac:dyDescent="0.35">
      <c r="B209" s="146">
        <v>33</v>
      </c>
      <c r="C209" s="38">
        <v>181</v>
      </c>
      <c r="D209" s="148" t="str">
        <f>VLOOKUP(C209,'1 - Dorsales clubs'!B:C,2,FALSE)</f>
        <v>FERNANDO CARRASCO GARCÍA</v>
      </c>
      <c r="E209" s="148" t="str">
        <f>VLOOKUP(D209,'1 - Dorsales clubs'!C:D,2,FALSE)</f>
        <v>CENTRO NATACIÓN HELIOS</v>
      </c>
      <c r="F209" s="149" t="s">
        <v>85</v>
      </c>
      <c r="G209" s="150">
        <f>VLOOKUP(C209,TºCrono!B:C,2,FALSE)</f>
        <v>110921</v>
      </c>
      <c r="H209" s="151"/>
      <c r="I209" s="149" t="str">
        <f t="shared" ref="I209:I214" si="304">IF(G209="D","DESCALIF.",IF(G209="A","ABANDONO",IF(G209="N","NO PRES.",CONCATENATE(AC209,":",AD209,":",AE209))))</f>
        <v>08:19:21</v>
      </c>
      <c r="J209" s="152"/>
      <c r="K209" s="152">
        <f t="shared" ref="K209:K214" si="305">LEN(G209)</f>
        <v>6</v>
      </c>
      <c r="L209" s="152"/>
      <c r="M209" s="152"/>
      <c r="N209" s="103">
        <f t="shared" ref="N209:N214" si="306">VALUE(MID(G209,1,K209-4))</f>
        <v>11</v>
      </c>
      <c r="O209" s="103">
        <f t="shared" ref="O209:O214" si="307">VALUE(MID(G209,K209-4+1,2))</f>
        <v>9</v>
      </c>
      <c r="P209" s="153">
        <f t="shared" ref="P209:P214" si="308">VALUE(RIGHT(G209,2))</f>
        <v>21</v>
      </c>
      <c r="Q209" s="153"/>
      <c r="R209" s="153">
        <f>IF(O209&lt;VLOOKUP(F209,'Horario salida'!$C$3:$E$32,3,FALSE),N209-1,N209)</f>
        <v>10</v>
      </c>
      <c r="S209" s="153">
        <f>IF(O209&lt;VLOOKUP(F209,'Horario salida'!$C$3:$E$32,3,FALSE),O209+60,O209)</f>
        <v>69</v>
      </c>
      <c r="T209" s="153">
        <f>IF(P209&lt;VLOOKUP(F209,'Horario salida'!$C$3:$F$32,4,FALSE),S209-1,S209)</f>
        <v>69</v>
      </c>
      <c r="U209" s="153">
        <f>IF(P209&lt;VLOOKUP(F209,'Horario salida'!$C$3:$F$32,4,FALSE),P209+100,P209)</f>
        <v>21</v>
      </c>
      <c r="V209" s="153"/>
      <c r="W209" s="153"/>
      <c r="X209" s="153"/>
      <c r="Y209" s="154">
        <f>R209-VLOOKUP(F209,'Horario salida'!$C$3:$D$34,2,FALSE)</f>
        <v>8</v>
      </c>
      <c r="Z209" s="154">
        <f>T209-VLOOKUP(F209,'Horario salida'!$C$3:$E$32,3,FALSE)</f>
        <v>19</v>
      </c>
      <c r="AA209" s="154">
        <f>U209-VLOOKUP(F209,'Horario salida'!$C$3:$F$32,4,FALSE)</f>
        <v>21</v>
      </c>
      <c r="AC209" s="154" t="str">
        <f t="shared" ref="AC209" si="309">TEXT(Y209,"00")</f>
        <v>08</v>
      </c>
      <c r="AD209" s="154" t="str">
        <f t="shared" ref="AD209" si="310">TEXT(Z209,"00")</f>
        <v>19</v>
      </c>
      <c r="AE209" s="154" t="str">
        <f t="shared" ref="AE209" si="311">TEXT(AA209,"00")</f>
        <v>21</v>
      </c>
    </row>
    <row r="210" spans="2:31" ht="18" outlineLevel="1" x14ac:dyDescent="0.3">
      <c r="B210" s="146">
        <v>29</v>
      </c>
      <c r="C210" s="199">
        <v>187</v>
      </c>
      <c r="D210" s="148" t="str">
        <f>VLOOKUP(C210,'1 - Dorsales clubs'!B:C,2,FALSE)</f>
        <v>VÍCTOR HERNÁNDEZ CANO</v>
      </c>
      <c r="E210" s="148" t="str">
        <f>VLOOKUP(D210,'1 - Dorsales clubs'!C:D,2,FALSE)</f>
        <v>CENTRO NATACIÓN HELIOS</v>
      </c>
      <c r="F210" s="149" t="s">
        <v>85</v>
      </c>
      <c r="G210" s="150">
        <f>VLOOKUP(C210,TºCrono!B:C,2,FALSE)</f>
        <v>111164</v>
      </c>
      <c r="H210" s="151"/>
      <c r="I210" s="149" t="str">
        <f t="shared" si="304"/>
        <v>08:21:64</v>
      </c>
      <c r="J210" s="152"/>
      <c r="K210" s="152">
        <f t="shared" si="305"/>
        <v>6</v>
      </c>
      <c r="L210" s="152"/>
      <c r="M210" s="152"/>
      <c r="N210" s="103">
        <f t="shared" si="306"/>
        <v>11</v>
      </c>
      <c r="O210" s="103">
        <f t="shared" si="307"/>
        <v>11</v>
      </c>
      <c r="P210" s="153">
        <f t="shared" si="308"/>
        <v>64</v>
      </c>
      <c r="Q210" s="153"/>
      <c r="R210" s="153">
        <f>IF(O210&lt;VLOOKUP(F210,'Horario salida'!$C$3:$E$32,3,FALSE),N210-1,N210)</f>
        <v>10</v>
      </c>
      <c r="S210" s="153">
        <f>IF(O210&lt;VLOOKUP(F210,'Horario salida'!$C$3:$E$32,3,FALSE),O210+60,O210)</f>
        <v>71</v>
      </c>
      <c r="T210" s="153">
        <f>IF(P210&lt;VLOOKUP(F210,'Horario salida'!$C$3:$F$32,4,FALSE),S210-1,S210)</f>
        <v>71</v>
      </c>
      <c r="U210" s="153">
        <f>IF(P210&lt;VLOOKUP(F210,'Horario salida'!$C$3:$F$32,4,FALSE),P210+100,P210)</f>
        <v>64</v>
      </c>
      <c r="V210" s="153"/>
      <c r="W210" s="153"/>
      <c r="X210" s="153"/>
      <c r="Y210" s="154">
        <f>R210-VLOOKUP(F210,'Horario salida'!$C$3:$D$34,2,FALSE)</f>
        <v>8</v>
      </c>
      <c r="Z210" s="154">
        <f>T210-VLOOKUP(F210,'Horario salida'!$C$3:$E$32,3,FALSE)</f>
        <v>21</v>
      </c>
      <c r="AA210" s="154">
        <f>U210-VLOOKUP(F210,'Horario salida'!$C$3:$F$32,4,FALSE)</f>
        <v>64</v>
      </c>
      <c r="AC210" s="154" t="str">
        <f t="shared" ref="AC210" si="312">TEXT(Y210,"00")</f>
        <v>08</v>
      </c>
      <c r="AD210" s="154" t="str">
        <f t="shared" ref="AD210" si="313">TEXT(Z210,"00")</f>
        <v>21</v>
      </c>
      <c r="AE210" s="154" t="str">
        <f t="shared" ref="AE210" si="314">TEXT(AA210,"00")</f>
        <v>64</v>
      </c>
    </row>
    <row r="211" spans="2:31" ht="18" outlineLevel="1" x14ac:dyDescent="0.3">
      <c r="B211" s="146">
        <v>26</v>
      </c>
      <c r="C211" s="199">
        <v>1</v>
      </c>
      <c r="D211" s="148" t="str">
        <f>VLOOKUP(C211,'1 - Dorsales clubs'!B:C,2,FALSE)</f>
        <v>Miguel Angel Ducros Estavillo</v>
      </c>
      <c r="E211" s="148" t="str">
        <f>VLOOKUP(D211,'1 - Dorsales clubs'!C:D,2,FALSE)</f>
        <v>Mansilla</v>
      </c>
      <c r="F211" s="149" t="s">
        <v>85</v>
      </c>
      <c r="G211" s="150">
        <f>VLOOKUP(C211,TºCrono!B:C,2,FALSE)</f>
        <v>125446</v>
      </c>
      <c r="H211" s="151"/>
      <c r="I211" s="149" t="str">
        <f t="shared" si="304"/>
        <v>10:04:46</v>
      </c>
      <c r="J211" s="152"/>
      <c r="K211" s="152">
        <f t="shared" si="305"/>
        <v>6</v>
      </c>
      <c r="L211" s="152"/>
      <c r="M211" s="152"/>
      <c r="N211" s="103">
        <f t="shared" si="306"/>
        <v>12</v>
      </c>
      <c r="O211" s="103">
        <f t="shared" si="307"/>
        <v>54</v>
      </c>
      <c r="P211" s="153">
        <f t="shared" si="308"/>
        <v>46</v>
      </c>
      <c r="Q211" s="153"/>
      <c r="R211" s="153">
        <f>IF(O211&lt;VLOOKUP(F211,'Horario salida'!$C$3:$E$32,3,FALSE),N211-1,N211)</f>
        <v>12</v>
      </c>
      <c r="S211" s="153">
        <f>IF(O211&lt;VLOOKUP(F211,'Horario salida'!$C$3:$E$32,3,FALSE),O211+60,O211)</f>
        <v>54</v>
      </c>
      <c r="T211" s="153">
        <f>IF(P211&lt;VLOOKUP(F211,'Horario salida'!$C$3:$F$32,4,FALSE),S211-1,S211)</f>
        <v>54</v>
      </c>
      <c r="U211" s="153">
        <f>IF(P211&lt;VLOOKUP(F211,'Horario salida'!$C$3:$F$32,4,FALSE),P211+100,P211)</f>
        <v>46</v>
      </c>
      <c r="V211" s="153"/>
      <c r="W211" s="153"/>
      <c r="X211" s="153"/>
      <c r="Y211" s="154">
        <f>R211-VLOOKUP(F211,'Horario salida'!$C$3:$D$34,2,FALSE)</f>
        <v>10</v>
      </c>
      <c r="Z211" s="154">
        <f>T211-VLOOKUP(F211,'Horario salida'!$C$3:$E$32,3,FALSE)</f>
        <v>4</v>
      </c>
      <c r="AA211" s="154">
        <f>U211-VLOOKUP(F211,'Horario salida'!$C$3:$F$32,4,FALSE)</f>
        <v>46</v>
      </c>
      <c r="AC211" s="154" t="str">
        <f t="shared" ref="AC211:AE213" si="315">TEXT(Y211,"00")</f>
        <v>10</v>
      </c>
      <c r="AD211" s="154" t="str">
        <f t="shared" si="315"/>
        <v>04</v>
      </c>
      <c r="AE211" s="154" t="str">
        <f t="shared" si="315"/>
        <v>46</v>
      </c>
    </row>
    <row r="212" spans="2:31" ht="18" outlineLevel="1" x14ac:dyDescent="0.35">
      <c r="B212" s="146">
        <v>24</v>
      </c>
      <c r="C212" s="38">
        <v>246</v>
      </c>
      <c r="D212" s="148" t="str">
        <f>VLOOKUP(C212,'1 - Dorsales clubs'!B:C,2,FALSE)</f>
        <v>JUAN SERRA</v>
      </c>
      <c r="E212" s="148" t="str">
        <f>VLOOKUP(D212,'1 - Dorsales clubs'!C:D,2,FALSE)</f>
        <v>CD MONKAYAK HIBERUS</v>
      </c>
      <c r="F212" s="149" t="s">
        <v>85</v>
      </c>
      <c r="G212" s="150">
        <f>VLOOKUP(C212,TºCrono!B:C,2,FALSE)</f>
        <v>135685</v>
      </c>
      <c r="H212" s="151"/>
      <c r="I212" s="149" t="str">
        <f t="shared" si="304"/>
        <v>11:06:85</v>
      </c>
      <c r="J212" s="152"/>
      <c r="K212" s="152">
        <f t="shared" si="305"/>
        <v>6</v>
      </c>
      <c r="L212" s="152"/>
      <c r="M212" s="152"/>
      <c r="N212" s="103">
        <f t="shared" si="306"/>
        <v>13</v>
      </c>
      <c r="O212" s="103">
        <f t="shared" si="307"/>
        <v>56</v>
      </c>
      <c r="P212" s="153">
        <f t="shared" si="308"/>
        <v>85</v>
      </c>
      <c r="Q212" s="153"/>
      <c r="R212" s="153">
        <f>IF(O212&lt;VLOOKUP(F212,'Horario salida'!$C$3:$E$32,3,FALSE),N212-1,N212)</f>
        <v>13</v>
      </c>
      <c r="S212" s="153">
        <f>IF(O212&lt;VLOOKUP(F212,'Horario salida'!$C$3:$E$32,3,FALSE),O212+60,O212)</f>
        <v>56</v>
      </c>
      <c r="T212" s="153">
        <f>IF(P212&lt;VLOOKUP(F212,'Horario salida'!$C$3:$F$32,4,FALSE),S212-1,S212)</f>
        <v>56</v>
      </c>
      <c r="U212" s="153">
        <f>IF(P212&lt;VLOOKUP(F212,'Horario salida'!$C$3:$F$32,4,FALSE),P212+100,P212)</f>
        <v>85</v>
      </c>
      <c r="V212" s="153"/>
      <c r="W212" s="153"/>
      <c r="X212" s="153"/>
      <c r="Y212" s="154">
        <f>R212-VLOOKUP(F212,'Horario salida'!$C$3:$D$34,2,FALSE)</f>
        <v>11</v>
      </c>
      <c r="Z212" s="154">
        <f>T212-VLOOKUP(F212,'Horario salida'!$C$3:$E$32,3,FALSE)</f>
        <v>6</v>
      </c>
      <c r="AA212" s="154">
        <f>U212-VLOOKUP(F212,'Horario salida'!$C$3:$F$32,4,FALSE)</f>
        <v>85</v>
      </c>
      <c r="AC212" s="154" t="str">
        <f t="shared" si="315"/>
        <v>11</v>
      </c>
      <c r="AD212" s="154" t="str">
        <f t="shared" si="315"/>
        <v>06</v>
      </c>
      <c r="AE212" s="154" t="str">
        <f t="shared" si="315"/>
        <v>85</v>
      </c>
    </row>
    <row r="213" spans="2:31" ht="18" outlineLevel="1" x14ac:dyDescent="0.35">
      <c r="B213" s="146">
        <v>23</v>
      </c>
      <c r="C213" s="38">
        <v>178</v>
      </c>
      <c r="D213" s="148" t="str">
        <f>VLOOKUP(C213,'1 - Dorsales clubs'!B:C,2,FALSE)</f>
        <v>LORIEN BLASCO REDONDO</v>
      </c>
      <c r="E213" s="148" t="str">
        <f>VLOOKUP(D213,'1 - Dorsales clubs'!C:D,2,FALSE)</f>
        <v>CENTRO NATACIÓN HELIOS</v>
      </c>
      <c r="F213" s="149" t="s">
        <v>85</v>
      </c>
      <c r="G213" s="150">
        <f>VLOOKUP(C213,TºCrono!B:C,2,FALSE)</f>
        <v>142867</v>
      </c>
      <c r="H213" s="151"/>
      <c r="I213" s="149" t="str">
        <f t="shared" si="304"/>
        <v>11:38:67</v>
      </c>
      <c r="J213" s="152"/>
      <c r="K213" s="152">
        <f t="shared" si="305"/>
        <v>6</v>
      </c>
      <c r="L213" s="152"/>
      <c r="M213" s="152"/>
      <c r="N213" s="103">
        <f t="shared" si="306"/>
        <v>14</v>
      </c>
      <c r="O213" s="103">
        <f t="shared" si="307"/>
        <v>28</v>
      </c>
      <c r="P213" s="153">
        <f t="shared" si="308"/>
        <v>67</v>
      </c>
      <c r="Q213" s="153"/>
      <c r="R213" s="153">
        <f>IF(O213&lt;VLOOKUP(F213,'Horario salida'!$C$3:$E$32,3,FALSE),N213-1,N213)</f>
        <v>13</v>
      </c>
      <c r="S213" s="153">
        <f>IF(O213&lt;VLOOKUP(F213,'Horario salida'!$C$3:$E$32,3,FALSE),O213+60,O213)</f>
        <v>88</v>
      </c>
      <c r="T213" s="153">
        <f>IF(P213&lt;VLOOKUP(F213,'Horario salida'!$C$3:$F$32,4,FALSE),S213-1,S213)</f>
        <v>88</v>
      </c>
      <c r="U213" s="153">
        <f>IF(P213&lt;VLOOKUP(F213,'Horario salida'!$C$3:$F$32,4,FALSE),P213+100,P213)</f>
        <v>67</v>
      </c>
      <c r="V213" s="153"/>
      <c r="W213" s="153"/>
      <c r="X213" s="153"/>
      <c r="Y213" s="154">
        <f>R213-VLOOKUP(F213,'Horario salida'!$C$3:$D$34,2,FALSE)</f>
        <v>11</v>
      </c>
      <c r="Z213" s="154">
        <f>T213-VLOOKUP(F213,'Horario salida'!$C$3:$E$32,3,FALSE)</f>
        <v>38</v>
      </c>
      <c r="AA213" s="154">
        <f>U213-VLOOKUP(F213,'Horario salida'!$C$3:$F$32,4,FALSE)</f>
        <v>67</v>
      </c>
      <c r="AC213" s="154" t="str">
        <f t="shared" si="315"/>
        <v>11</v>
      </c>
      <c r="AD213" s="154" t="str">
        <f t="shared" si="315"/>
        <v>38</v>
      </c>
      <c r="AE213" s="154" t="str">
        <f t="shared" si="315"/>
        <v>67</v>
      </c>
    </row>
    <row r="214" spans="2:31" ht="18" outlineLevel="1" x14ac:dyDescent="0.35">
      <c r="B214" s="146">
        <v>22</v>
      </c>
      <c r="C214" s="38">
        <v>247</v>
      </c>
      <c r="D214" s="148" t="str">
        <f>VLOOKUP(C214,'1 - Dorsales clubs'!B:C,2,FALSE)</f>
        <v>DANIEL LOPEZ</v>
      </c>
      <c r="E214" s="148" t="str">
        <f>VLOOKUP(D214,'1 - Dorsales clubs'!C:D,2,FALSE)</f>
        <v>CD MONKAYAK HIBERUS</v>
      </c>
      <c r="F214" s="149" t="s">
        <v>85</v>
      </c>
      <c r="G214" s="150">
        <f>VLOOKUP(C214,TºCrono!B:C,2,FALSE)</f>
        <v>161345</v>
      </c>
      <c r="H214" s="151"/>
      <c r="I214" s="149" t="str">
        <f t="shared" si="304"/>
        <v>13:23:45</v>
      </c>
      <c r="J214" s="152"/>
      <c r="K214" s="152">
        <f t="shared" si="305"/>
        <v>6</v>
      </c>
      <c r="L214" s="152"/>
      <c r="M214" s="152"/>
      <c r="N214" s="103">
        <f t="shared" si="306"/>
        <v>16</v>
      </c>
      <c r="O214" s="103">
        <f t="shared" si="307"/>
        <v>13</v>
      </c>
      <c r="P214" s="153">
        <f t="shared" si="308"/>
        <v>45</v>
      </c>
      <c r="Q214" s="153"/>
      <c r="R214" s="153">
        <f>IF(O214&lt;VLOOKUP(F214,'Horario salida'!$C$3:$E$32,3,FALSE),N214-1,N214)</f>
        <v>15</v>
      </c>
      <c r="S214" s="153">
        <f>IF(O214&lt;VLOOKUP(F214,'Horario salida'!$C$3:$E$32,3,FALSE),O214+60,O214)</f>
        <v>73</v>
      </c>
      <c r="T214" s="153">
        <f>IF(P214&lt;VLOOKUP(F214,'Horario salida'!$C$3:$F$32,4,FALSE),S214-1,S214)</f>
        <v>73</v>
      </c>
      <c r="U214" s="153">
        <f>IF(P214&lt;VLOOKUP(F214,'Horario salida'!$C$3:$F$32,4,FALSE),P214+100,P214)</f>
        <v>45</v>
      </c>
      <c r="V214" s="153"/>
      <c r="W214" s="153"/>
      <c r="X214" s="153"/>
      <c r="Y214" s="154">
        <f>R214-VLOOKUP(F214,'Horario salida'!$C$3:$D$34,2,FALSE)</f>
        <v>13</v>
      </c>
      <c r="Z214" s="154">
        <f>T214-VLOOKUP(F214,'Horario salida'!$C$3:$E$32,3,FALSE)</f>
        <v>23</v>
      </c>
      <c r="AA214" s="154">
        <f>U214-VLOOKUP(F214,'Horario salida'!$C$3:$F$32,4,FALSE)</f>
        <v>45</v>
      </c>
      <c r="AC214" s="154" t="str">
        <f t="shared" ref="AC214" si="316">TEXT(Y214,"00")</f>
        <v>13</v>
      </c>
      <c r="AD214" s="154" t="str">
        <f t="shared" ref="AD214" si="317">TEXT(Z214,"00")</f>
        <v>23</v>
      </c>
      <c r="AE214" s="154" t="str">
        <f t="shared" ref="AE214" si="318">TEXT(AA214,"00")</f>
        <v>45</v>
      </c>
    </row>
    <row r="215" spans="2:31" outlineLevel="1" x14ac:dyDescent="0.3">
      <c r="D215" s="103"/>
      <c r="E215" s="103"/>
      <c r="F215" s="153"/>
      <c r="G215" s="157" t="s">
        <v>12</v>
      </c>
      <c r="I215" s="153"/>
      <c r="K215" s="152"/>
      <c r="P215" s="153"/>
      <c r="Q215" s="153"/>
      <c r="R215" s="153"/>
      <c r="S215" s="153"/>
      <c r="T215" s="153"/>
      <c r="U215" s="153"/>
      <c r="V215" s="153"/>
      <c r="W215" s="153"/>
      <c r="X215" s="153"/>
      <c r="Y215" s="154"/>
      <c r="Z215" s="154"/>
      <c r="AA215" s="154"/>
      <c r="AC215" s="154"/>
      <c r="AD215" s="154"/>
      <c r="AE215" s="154"/>
    </row>
    <row r="216" spans="2:31" outlineLevel="1" x14ac:dyDescent="0.3">
      <c r="C216" s="133"/>
      <c r="D216" s="134" t="s">
        <v>10</v>
      </c>
      <c r="E216" s="134" t="s">
        <v>53</v>
      </c>
      <c r="F216" s="135" t="s">
        <v>9</v>
      </c>
      <c r="G216" s="136"/>
      <c r="H216" s="137"/>
      <c r="I216" s="138">
        <f>VLOOKUP(F218,DATOS!$C$5:$D$40,2,FALSE)</f>
        <v>8</v>
      </c>
      <c r="J216" s="103">
        <f>COUNTIF(F218:$F$802,F218)</f>
        <v>8</v>
      </c>
      <c r="N216" s="123"/>
      <c r="O216" s="123"/>
      <c r="P216" s="123"/>
      <c r="Q216" s="128"/>
      <c r="R216" s="128"/>
      <c r="S216" s="128"/>
      <c r="T216" s="128"/>
      <c r="U216" s="128"/>
      <c r="V216" s="128"/>
      <c r="W216" s="128"/>
      <c r="X216" s="128"/>
      <c r="Y216" s="129"/>
      <c r="Z216" s="129"/>
      <c r="AA216" s="129"/>
      <c r="AB216" s="128"/>
      <c r="AC216" s="129"/>
      <c r="AD216" s="129"/>
      <c r="AE216" s="129"/>
    </row>
    <row r="217" spans="2:31" outlineLevel="1" x14ac:dyDescent="0.3">
      <c r="B217" s="134" t="s">
        <v>20</v>
      </c>
      <c r="C217" s="139" t="s">
        <v>3</v>
      </c>
      <c r="D217" s="134" t="s">
        <v>0</v>
      </c>
      <c r="E217" s="134" t="s">
        <v>1</v>
      </c>
      <c r="F217" s="134" t="s">
        <v>22</v>
      </c>
      <c r="G217" s="140" t="s">
        <v>7</v>
      </c>
      <c r="H217" s="141"/>
      <c r="I217" s="142" t="s">
        <v>8</v>
      </c>
      <c r="N217" s="143"/>
      <c r="O217" s="143"/>
      <c r="P217" s="144"/>
      <c r="Q217" s="143"/>
      <c r="R217" s="144"/>
      <c r="S217" s="144"/>
      <c r="T217" s="144"/>
      <c r="U217" s="144"/>
      <c r="V217" s="144"/>
      <c r="W217" s="144"/>
      <c r="X217" s="143"/>
      <c r="Y217" s="145"/>
      <c r="Z217" s="145"/>
      <c r="AA217" s="145"/>
      <c r="AC217" s="145"/>
      <c r="AD217" s="145"/>
      <c r="AE217" s="145"/>
    </row>
    <row r="218" spans="2:31" ht="18" outlineLevel="1" x14ac:dyDescent="0.3">
      <c r="B218" s="146">
        <v>33</v>
      </c>
      <c r="C218" s="199">
        <v>58</v>
      </c>
      <c r="D218" s="148" t="str">
        <f>VLOOKUP(C218,'1 - Dorsales clubs'!B:C,2,FALSE)</f>
        <v>ERIK ASENSIO GUERRA</v>
      </c>
      <c r="E218" s="148" t="str">
        <f>VLOOKUP(D218,'1 - Dorsales clubs'!C:D,2,FALSE)</f>
        <v>CLUB ESCUELA DE PIRAGUISMO ARANJUEZ</v>
      </c>
      <c r="F218" s="149" t="s">
        <v>49</v>
      </c>
      <c r="G218" s="150">
        <f>VLOOKUP(C218,TºCrono!B:C,2,FALSE)</f>
        <v>101703</v>
      </c>
      <c r="H218" s="151"/>
      <c r="I218" s="149" t="str">
        <f t="shared" ref="I218:I225" si="319">IF(G218="D","DESCALIF.",IF(G218="A","ABANDONO",IF(G218="N","NO PRES.",CONCATENATE(AC218,":",AD218,":",AE218))))</f>
        <v>10:17:03</v>
      </c>
      <c r="K218" s="152">
        <f t="shared" ref="K218:K225" si="320">LEN(G218)</f>
        <v>6</v>
      </c>
      <c r="N218" s="103">
        <f t="shared" ref="N218:N225" si="321">VALUE(MID(G218,1,K218-4))</f>
        <v>10</v>
      </c>
      <c r="O218" s="103">
        <f t="shared" ref="O218:O225" si="322">VALUE(MID(G218,K218-4+1,2))</f>
        <v>17</v>
      </c>
      <c r="P218" s="153">
        <f t="shared" ref="P218:P225" si="323">VALUE(RIGHT(G218,2))</f>
        <v>3</v>
      </c>
      <c r="Q218" s="153"/>
      <c r="R218" s="153">
        <f>IF(O218&lt;VLOOKUP(F218,'Horario salida'!$C$3:$E$32,3,FALSE),N218-1,N218)</f>
        <v>10</v>
      </c>
      <c r="S218" s="153">
        <f>IF(O218&lt;VLOOKUP(F218,'Horario salida'!$C$3:$E$32,3,FALSE),O218+60,O218)</f>
        <v>17</v>
      </c>
      <c r="T218" s="153">
        <f>IF(P218&lt;VLOOKUP(F218,'Horario salida'!$C$3:$F$32,4,FALSE),S218-1,S218)</f>
        <v>17</v>
      </c>
      <c r="U218" s="153">
        <f>IF(P218&lt;VLOOKUP(F218,'Horario salida'!$C$3:$F$32,4,FALSE),P218+100,P218)</f>
        <v>3</v>
      </c>
      <c r="V218" s="153"/>
      <c r="W218" s="153"/>
      <c r="X218" s="153"/>
      <c r="Y218" s="154">
        <f>R218-VLOOKUP(F218,'Horario salida'!$C$3:$D$34,2,FALSE)</f>
        <v>10</v>
      </c>
      <c r="Z218" s="154">
        <f>T218-VLOOKUP(F218,'Horario salida'!$C$3:$E$32,3,FALSE)</f>
        <v>17</v>
      </c>
      <c r="AA218" s="154">
        <f>U218-VLOOKUP(F218,'Horario salida'!$C$3:$F$32,4,FALSE)</f>
        <v>3</v>
      </c>
      <c r="AC218" s="154" t="str">
        <f t="shared" ref="AC218:AC225" si="324">TEXT(Y218,"00")</f>
        <v>10</v>
      </c>
      <c r="AD218" s="154" t="str">
        <f t="shared" ref="AD218:AD225" si="325">TEXT(Z218,"00")</f>
        <v>17</v>
      </c>
      <c r="AE218" s="154" t="str">
        <f t="shared" ref="AE218:AE225" si="326">TEXT(AA218,"00")</f>
        <v>03</v>
      </c>
    </row>
    <row r="219" spans="2:31" ht="18" outlineLevel="1" x14ac:dyDescent="0.35">
      <c r="B219" s="146">
        <v>29</v>
      </c>
      <c r="C219" s="38">
        <v>34</v>
      </c>
      <c r="D219" s="148" t="str">
        <f>VLOOKUP(C219,'1 - Dorsales clubs'!B:C,2,FALSE)</f>
        <v>Izan Pérez LLorca</v>
      </c>
      <c r="E219" s="148" t="str">
        <f>VLOOKUP(D219,'1 - Dorsales clubs'!C:D,2,FALSE)</f>
        <v>Club Deportivo enhol Ebrokayak</v>
      </c>
      <c r="F219" s="149" t="s">
        <v>49</v>
      </c>
      <c r="G219" s="150">
        <f>VLOOKUP(C219,TºCrono!B:C,2,FALSE)</f>
        <v>101772</v>
      </c>
      <c r="H219" s="159"/>
      <c r="I219" s="149" t="str">
        <f t="shared" ref="I219:I222" si="327">IF(G219="D","DESCALIF.",IF(G219="A","ABANDONO",IF(G219="N","NO PRES.",CONCATENATE(AC219,":",AD219,":",AE219))))</f>
        <v>10:17:72</v>
      </c>
      <c r="K219" s="152">
        <f t="shared" ref="K219:K222" si="328">LEN(G219)</f>
        <v>6</v>
      </c>
      <c r="N219" s="103">
        <f t="shared" ref="N219:N222" si="329">VALUE(MID(G219,1,K219-4))</f>
        <v>10</v>
      </c>
      <c r="O219" s="103">
        <f t="shared" ref="O219:O222" si="330">VALUE(MID(G219,K219-4+1,2))</f>
        <v>17</v>
      </c>
      <c r="P219" s="153">
        <f t="shared" ref="P219:P222" si="331">VALUE(RIGHT(G219,2))</f>
        <v>72</v>
      </c>
      <c r="Q219" s="153"/>
      <c r="R219" s="153">
        <f>IF(O219&lt;VLOOKUP(F219,'Horario salida'!$C$3:$E$32,3,FALSE),N219-1,N219)</f>
        <v>10</v>
      </c>
      <c r="S219" s="153">
        <f>IF(O219&lt;VLOOKUP(F219,'Horario salida'!$C$3:$E$32,3,FALSE),O219+60,O219)</f>
        <v>17</v>
      </c>
      <c r="T219" s="153">
        <f>IF(P219&lt;VLOOKUP(F219,'Horario salida'!$C$3:$F$32,4,FALSE),S219-1,S219)</f>
        <v>17</v>
      </c>
      <c r="U219" s="153">
        <f>IF(P219&lt;VLOOKUP(F219,'Horario salida'!$C$3:$F$32,4,FALSE),P219+100,P219)</f>
        <v>72</v>
      </c>
      <c r="V219" s="153"/>
      <c r="W219" s="153"/>
      <c r="X219" s="153"/>
      <c r="Y219" s="154">
        <f>R219-VLOOKUP(F219,'Horario salida'!$C$3:$D$34,2,FALSE)</f>
        <v>10</v>
      </c>
      <c r="Z219" s="154">
        <f>T219-VLOOKUP(F219,'Horario salida'!$C$3:$E$32,3,FALSE)</f>
        <v>17</v>
      </c>
      <c r="AA219" s="154">
        <f>U219-VLOOKUP(F219,'Horario salida'!$C$3:$F$32,4,FALSE)</f>
        <v>72</v>
      </c>
      <c r="AC219" s="154" t="str">
        <f t="shared" ref="AC219:AC222" si="332">TEXT(Y219,"00")</f>
        <v>10</v>
      </c>
      <c r="AD219" s="154" t="str">
        <f t="shared" ref="AD219:AD222" si="333">TEXT(Z219,"00")</f>
        <v>17</v>
      </c>
      <c r="AE219" s="154" t="str">
        <f t="shared" ref="AE219:AE222" si="334">TEXT(AA219,"00")</f>
        <v>72</v>
      </c>
    </row>
    <row r="220" spans="2:31" ht="18" outlineLevel="1" x14ac:dyDescent="0.35">
      <c r="B220" s="146">
        <v>26</v>
      </c>
      <c r="C220" s="38">
        <v>52</v>
      </c>
      <c r="D220" s="148" t="str">
        <f>VLOOKUP(C220,'1 - Dorsales clubs'!B:C,2,FALSE)</f>
        <v>FERRAN BERMEJA CUEZVA</v>
      </c>
      <c r="E220" s="148" t="str">
        <f>VLOOKUP(D220,'1 - Dorsales clubs'!C:D,2,FALSE)</f>
        <v>CLUB ESCUELA DE PIRAGUISMO ARANJUEZ</v>
      </c>
      <c r="F220" s="149" t="s">
        <v>49</v>
      </c>
      <c r="G220" s="150">
        <f>VLOOKUP(C220,TºCrono!B:C,2,FALSE)</f>
        <v>102123</v>
      </c>
      <c r="H220" s="151"/>
      <c r="I220" s="149" t="str">
        <f t="shared" si="327"/>
        <v>10:21:23</v>
      </c>
      <c r="K220" s="152">
        <f t="shared" si="328"/>
        <v>6</v>
      </c>
      <c r="N220" s="103">
        <f t="shared" si="329"/>
        <v>10</v>
      </c>
      <c r="O220" s="103">
        <f t="shared" si="330"/>
        <v>21</v>
      </c>
      <c r="P220" s="153">
        <f t="shared" si="331"/>
        <v>23</v>
      </c>
      <c r="Q220" s="153"/>
      <c r="R220" s="153">
        <f>IF(O220&lt;VLOOKUP(F220,'Horario salida'!$C$3:$E$32,3,FALSE),N220-1,N220)</f>
        <v>10</v>
      </c>
      <c r="S220" s="153">
        <f>IF(O220&lt;VLOOKUP(F220,'Horario salida'!$C$3:$E$32,3,FALSE),O220+60,O220)</f>
        <v>21</v>
      </c>
      <c r="T220" s="153">
        <f>IF(P220&lt;VLOOKUP(F220,'Horario salida'!$C$3:$F$32,4,FALSE),S220-1,S220)</f>
        <v>21</v>
      </c>
      <c r="U220" s="153">
        <f>IF(P220&lt;VLOOKUP(F220,'Horario salida'!$C$3:$F$32,4,FALSE),P220+100,P220)</f>
        <v>23</v>
      </c>
      <c r="V220" s="153"/>
      <c r="W220" s="153"/>
      <c r="X220" s="153"/>
      <c r="Y220" s="154">
        <f>R220-VLOOKUP(F220,'Horario salida'!$C$3:$D$34,2,FALSE)</f>
        <v>10</v>
      </c>
      <c r="Z220" s="154">
        <f>T220-VLOOKUP(F220,'Horario salida'!$C$3:$E$32,3,FALSE)</f>
        <v>21</v>
      </c>
      <c r="AA220" s="154">
        <f>U220-VLOOKUP(F220,'Horario salida'!$C$3:$F$32,4,FALSE)</f>
        <v>23</v>
      </c>
      <c r="AC220" s="154" t="str">
        <f t="shared" si="332"/>
        <v>10</v>
      </c>
      <c r="AD220" s="154" t="str">
        <f t="shared" si="333"/>
        <v>21</v>
      </c>
      <c r="AE220" s="154" t="str">
        <f t="shared" si="334"/>
        <v>23</v>
      </c>
    </row>
    <row r="221" spans="2:31" ht="18" outlineLevel="1" x14ac:dyDescent="0.3">
      <c r="B221" s="146">
        <v>24</v>
      </c>
      <c r="C221" s="199">
        <v>50</v>
      </c>
      <c r="D221" s="148" t="str">
        <f>VLOOKUP(C221,'1 - Dorsales clubs'!B:C,2,FALSE)</f>
        <v>JUAN BELMONTE FERNANDEZ</v>
      </c>
      <c r="E221" s="148" t="str">
        <f>VLOOKUP(D221,'1 - Dorsales clubs'!C:D,2,FALSE)</f>
        <v>CLUB ESCUELA DE PIRAGUISMO ARANJUEZ</v>
      </c>
      <c r="F221" s="149" t="s">
        <v>49</v>
      </c>
      <c r="G221" s="150">
        <f>VLOOKUP(C221,TºCrono!B:C,2,FALSE)</f>
        <v>102336</v>
      </c>
      <c r="H221" s="151"/>
      <c r="I221" s="149" t="str">
        <f t="shared" si="327"/>
        <v>10:23:36</v>
      </c>
      <c r="K221" s="152">
        <f t="shared" si="328"/>
        <v>6</v>
      </c>
      <c r="N221" s="103">
        <f t="shared" si="329"/>
        <v>10</v>
      </c>
      <c r="O221" s="103">
        <f t="shared" si="330"/>
        <v>23</v>
      </c>
      <c r="P221" s="153">
        <f t="shared" si="331"/>
        <v>36</v>
      </c>
      <c r="Q221" s="153"/>
      <c r="R221" s="153">
        <f>IF(O221&lt;VLOOKUP(F221,'Horario salida'!$C$3:$E$32,3,FALSE),N221-1,N221)</f>
        <v>10</v>
      </c>
      <c r="S221" s="153">
        <f>IF(O221&lt;VLOOKUP(F221,'Horario salida'!$C$3:$E$32,3,FALSE),O221+60,O221)</f>
        <v>23</v>
      </c>
      <c r="T221" s="153">
        <f>IF(P221&lt;VLOOKUP(F221,'Horario salida'!$C$3:$F$32,4,FALSE),S221-1,S221)</f>
        <v>23</v>
      </c>
      <c r="U221" s="153">
        <f>IF(P221&lt;VLOOKUP(F221,'Horario salida'!$C$3:$F$32,4,FALSE),P221+100,P221)</f>
        <v>36</v>
      </c>
      <c r="V221" s="153"/>
      <c r="W221" s="153"/>
      <c r="X221" s="153"/>
      <c r="Y221" s="154">
        <f>R221-VLOOKUP(F221,'Horario salida'!$C$3:$D$34,2,FALSE)</f>
        <v>10</v>
      </c>
      <c r="Z221" s="154">
        <f>T221-VLOOKUP(F221,'Horario salida'!$C$3:$E$32,3,FALSE)</f>
        <v>23</v>
      </c>
      <c r="AA221" s="154">
        <f>U221-VLOOKUP(F221,'Horario salida'!$C$3:$F$32,4,FALSE)</f>
        <v>36</v>
      </c>
      <c r="AC221" s="154" t="str">
        <f t="shared" si="332"/>
        <v>10</v>
      </c>
      <c r="AD221" s="154" t="str">
        <f t="shared" si="333"/>
        <v>23</v>
      </c>
      <c r="AE221" s="154" t="str">
        <f t="shared" si="334"/>
        <v>36</v>
      </c>
    </row>
    <row r="222" spans="2:31" ht="18" outlineLevel="1" x14ac:dyDescent="0.35">
      <c r="B222" s="146">
        <v>23</v>
      </c>
      <c r="C222" s="200">
        <v>53</v>
      </c>
      <c r="D222" s="148" t="str">
        <f>VLOOKUP(C222,'1 - Dorsales clubs'!B:C,2,FALSE)</f>
        <v>LEO PLANELLES PAMPANAS</v>
      </c>
      <c r="E222" s="148" t="str">
        <f>VLOOKUP(D222,'1 - Dorsales clubs'!C:D,2,FALSE)</f>
        <v>CLUB ESCUELA DE PIRAGUISMO ARANJUEZ</v>
      </c>
      <c r="F222" s="149" t="s">
        <v>49</v>
      </c>
      <c r="G222" s="150">
        <f>VLOOKUP(C222,TºCrono!B:C,2,FALSE)</f>
        <v>103033</v>
      </c>
      <c r="H222" s="159"/>
      <c r="I222" s="149" t="str">
        <f t="shared" si="327"/>
        <v>10:30:33</v>
      </c>
      <c r="K222" s="152">
        <f t="shared" si="328"/>
        <v>6</v>
      </c>
      <c r="N222" s="103">
        <f t="shared" si="329"/>
        <v>10</v>
      </c>
      <c r="O222" s="103">
        <f t="shared" si="330"/>
        <v>30</v>
      </c>
      <c r="P222" s="153">
        <f t="shared" si="331"/>
        <v>33</v>
      </c>
      <c r="Q222" s="153"/>
      <c r="R222" s="153">
        <f>IF(O222&lt;VLOOKUP(F222,'Horario salida'!$C$3:$E$32,3,FALSE),N222-1,N222)</f>
        <v>10</v>
      </c>
      <c r="S222" s="153">
        <f>IF(O222&lt;VLOOKUP(F222,'Horario salida'!$C$3:$E$32,3,FALSE),O222+60,O222)</f>
        <v>30</v>
      </c>
      <c r="T222" s="153">
        <f>IF(P222&lt;VLOOKUP(F222,'Horario salida'!$C$3:$F$32,4,FALSE),S222-1,S222)</f>
        <v>30</v>
      </c>
      <c r="U222" s="153">
        <f>IF(P222&lt;VLOOKUP(F222,'Horario salida'!$C$3:$F$32,4,FALSE),P222+100,P222)</f>
        <v>33</v>
      </c>
      <c r="V222" s="153"/>
      <c r="W222" s="153"/>
      <c r="X222" s="153"/>
      <c r="Y222" s="154">
        <f>R222-VLOOKUP(F222,'Horario salida'!$C$3:$D$34,2,FALSE)</f>
        <v>10</v>
      </c>
      <c r="Z222" s="154">
        <f>T222-VLOOKUP(F222,'Horario salida'!$C$3:$E$32,3,FALSE)</f>
        <v>30</v>
      </c>
      <c r="AA222" s="154">
        <f>U222-VLOOKUP(F222,'Horario salida'!$C$3:$F$32,4,FALSE)</f>
        <v>33</v>
      </c>
      <c r="AC222" s="154" t="str">
        <f t="shared" si="332"/>
        <v>10</v>
      </c>
      <c r="AD222" s="154" t="str">
        <f t="shared" si="333"/>
        <v>30</v>
      </c>
      <c r="AE222" s="154" t="str">
        <f t="shared" si="334"/>
        <v>33</v>
      </c>
    </row>
    <row r="223" spans="2:31" ht="18" outlineLevel="1" x14ac:dyDescent="0.35">
      <c r="B223" s="146">
        <v>22</v>
      </c>
      <c r="C223" s="200">
        <v>143</v>
      </c>
      <c r="D223" s="148" t="str">
        <f>VLOOKUP(C223,'1 - Dorsales clubs'!B:C,2,FALSE)</f>
        <v>Hodei Cabello Fernández</v>
      </c>
      <c r="E223" s="148" t="str">
        <f>VLOOKUP(D223,'1 - Dorsales clubs'!C:D,2,FALSE)</f>
        <v>Club Piragüismo Pamplona</v>
      </c>
      <c r="F223" s="149" t="s">
        <v>49</v>
      </c>
      <c r="G223" s="150">
        <f>VLOOKUP(C223,TºCrono!B:C,2,FALSE)</f>
        <v>103105</v>
      </c>
      <c r="H223" s="159"/>
      <c r="I223" s="149" t="str">
        <f t="shared" si="319"/>
        <v>10:31:05</v>
      </c>
      <c r="K223" s="152">
        <f t="shared" si="320"/>
        <v>6</v>
      </c>
      <c r="N223" s="103">
        <f t="shared" si="321"/>
        <v>10</v>
      </c>
      <c r="O223" s="103">
        <f t="shared" si="322"/>
        <v>31</v>
      </c>
      <c r="P223" s="153">
        <f t="shared" si="323"/>
        <v>5</v>
      </c>
      <c r="Q223" s="153"/>
      <c r="R223" s="153">
        <f>IF(O223&lt;VLOOKUP(F223,'Horario salida'!$C$3:$E$32,3,FALSE),N223-1,N223)</f>
        <v>10</v>
      </c>
      <c r="S223" s="153">
        <f>IF(O223&lt;VLOOKUP(F223,'Horario salida'!$C$3:$E$32,3,FALSE),O223+60,O223)</f>
        <v>31</v>
      </c>
      <c r="T223" s="153">
        <f>IF(P223&lt;VLOOKUP(F223,'Horario salida'!$C$3:$F$32,4,FALSE),S223-1,S223)</f>
        <v>31</v>
      </c>
      <c r="U223" s="153">
        <f>IF(P223&lt;VLOOKUP(F223,'Horario salida'!$C$3:$F$32,4,FALSE),P223+100,P223)</f>
        <v>5</v>
      </c>
      <c r="V223" s="153"/>
      <c r="W223" s="153"/>
      <c r="X223" s="153"/>
      <c r="Y223" s="154">
        <f>R223-VLOOKUP(F223,'Horario salida'!$C$3:$D$34,2,FALSE)</f>
        <v>10</v>
      </c>
      <c r="Z223" s="154">
        <f>T223-VLOOKUP(F223,'Horario salida'!$C$3:$E$32,3,FALSE)</f>
        <v>31</v>
      </c>
      <c r="AA223" s="154">
        <f>U223-VLOOKUP(F223,'Horario salida'!$C$3:$F$32,4,FALSE)</f>
        <v>5</v>
      </c>
      <c r="AC223" s="154" t="str">
        <f t="shared" si="324"/>
        <v>10</v>
      </c>
      <c r="AD223" s="154" t="str">
        <f t="shared" si="325"/>
        <v>31</v>
      </c>
      <c r="AE223" s="154" t="str">
        <f t="shared" si="326"/>
        <v>05</v>
      </c>
    </row>
    <row r="224" spans="2:31" ht="18" outlineLevel="1" x14ac:dyDescent="0.3">
      <c r="B224" s="146">
        <v>21</v>
      </c>
      <c r="C224" s="199">
        <v>54</v>
      </c>
      <c r="D224" s="148" t="str">
        <f>VLOOKUP(C224,'1 - Dorsales clubs'!B:C,2,FALSE)</f>
        <v>BRUNO GOMEZ JIMENEZ CEBRIAN</v>
      </c>
      <c r="E224" s="148" t="str">
        <f>VLOOKUP(D224,'1 - Dorsales clubs'!C:D,2,FALSE)</f>
        <v>CLUB ESCUELA DE PIRAGUISMO ARANJUEZ</v>
      </c>
      <c r="F224" s="149" t="s">
        <v>49</v>
      </c>
      <c r="G224" s="150">
        <f>VLOOKUP(C224,TºCrono!B:C,2,FALSE)</f>
        <v>104975</v>
      </c>
      <c r="H224" s="151"/>
      <c r="I224" s="149" t="str">
        <f t="shared" si="319"/>
        <v>10:49:75</v>
      </c>
      <c r="K224" s="152">
        <f t="shared" si="320"/>
        <v>6</v>
      </c>
      <c r="N224" s="103">
        <f t="shared" si="321"/>
        <v>10</v>
      </c>
      <c r="O224" s="103">
        <f t="shared" si="322"/>
        <v>49</v>
      </c>
      <c r="P224" s="153">
        <f t="shared" si="323"/>
        <v>75</v>
      </c>
      <c r="Q224" s="153"/>
      <c r="R224" s="153">
        <f>IF(O224&lt;VLOOKUP(F224,'Horario salida'!$C$3:$E$32,3,FALSE),N224-1,N224)</f>
        <v>10</v>
      </c>
      <c r="S224" s="153">
        <f>IF(O224&lt;VLOOKUP(F224,'Horario salida'!$C$3:$E$32,3,FALSE),O224+60,O224)</f>
        <v>49</v>
      </c>
      <c r="T224" s="153">
        <f>IF(P224&lt;VLOOKUP(F224,'Horario salida'!$C$3:$F$32,4,FALSE),S224-1,S224)</f>
        <v>49</v>
      </c>
      <c r="U224" s="153">
        <f>IF(P224&lt;VLOOKUP(F224,'Horario salida'!$C$3:$F$32,4,FALSE),P224+100,P224)</f>
        <v>75</v>
      </c>
      <c r="V224" s="153"/>
      <c r="W224" s="153"/>
      <c r="X224" s="153"/>
      <c r="Y224" s="154">
        <f>R224-VLOOKUP(F224,'Horario salida'!$C$3:$D$34,2,FALSE)</f>
        <v>10</v>
      </c>
      <c r="Z224" s="154">
        <f>T224-VLOOKUP(F224,'Horario salida'!$C$3:$E$32,3,FALSE)</f>
        <v>49</v>
      </c>
      <c r="AA224" s="154">
        <f>U224-VLOOKUP(F224,'Horario salida'!$C$3:$F$32,4,FALSE)</f>
        <v>75</v>
      </c>
      <c r="AC224" s="154" t="str">
        <f t="shared" si="324"/>
        <v>10</v>
      </c>
      <c r="AD224" s="154" t="str">
        <f t="shared" si="325"/>
        <v>49</v>
      </c>
      <c r="AE224" s="154" t="str">
        <f t="shared" si="326"/>
        <v>75</v>
      </c>
    </row>
    <row r="225" spans="2:31" ht="17.399999999999999" outlineLevel="1" x14ac:dyDescent="0.3">
      <c r="B225" s="146"/>
      <c r="C225" s="147"/>
      <c r="D225" s="148" t="e">
        <f>VLOOKUP(C225,'1 - Dorsales clubs'!B:C,2,FALSE)</f>
        <v>#N/A</v>
      </c>
      <c r="E225" s="148" t="e">
        <f>VLOOKUP(D225,'1 - Dorsales clubs'!C:D,2,FALSE)</f>
        <v>#N/A</v>
      </c>
      <c r="F225" s="149" t="s">
        <v>49</v>
      </c>
      <c r="G225" s="150" t="e">
        <f>VLOOKUP(C225,TºCrono!B:C,2,FALSE)</f>
        <v>#N/A</v>
      </c>
      <c r="H225" s="151"/>
      <c r="I225" s="149" t="e">
        <f t="shared" si="319"/>
        <v>#N/A</v>
      </c>
      <c r="K225" s="152" t="e">
        <f t="shared" si="320"/>
        <v>#N/A</v>
      </c>
      <c r="N225" s="103" t="e">
        <f t="shared" si="321"/>
        <v>#N/A</v>
      </c>
      <c r="O225" s="103" t="e">
        <f t="shared" si="322"/>
        <v>#N/A</v>
      </c>
      <c r="P225" s="153" t="e">
        <f t="shared" si="323"/>
        <v>#N/A</v>
      </c>
      <c r="Q225" s="153"/>
      <c r="R225" s="153" t="e">
        <f>IF(O225&lt;VLOOKUP(F225,'Horario salida'!$C$3:$E$32,3,FALSE),N225-1,N225)</f>
        <v>#N/A</v>
      </c>
      <c r="S225" s="153" t="e">
        <f>IF(O225&lt;VLOOKUP(F225,'Horario salida'!$C$3:$E$32,3,FALSE),O225+60,O225)</f>
        <v>#N/A</v>
      </c>
      <c r="T225" s="153" t="e">
        <f>IF(P225&lt;VLOOKUP(F225,'Horario salida'!$C$3:$F$32,4,FALSE),S225-1,S225)</f>
        <v>#N/A</v>
      </c>
      <c r="U225" s="153" t="e">
        <f>IF(P225&lt;VLOOKUP(F225,'Horario salida'!$C$3:$F$32,4,FALSE),P225+100,P225)</f>
        <v>#N/A</v>
      </c>
      <c r="V225" s="153"/>
      <c r="W225" s="153"/>
      <c r="X225" s="153"/>
      <c r="Y225" s="154" t="e">
        <f>R225-VLOOKUP(F225,'Horario salida'!$C$3:$D$34,2,FALSE)</f>
        <v>#N/A</v>
      </c>
      <c r="Z225" s="154" t="e">
        <f>T225-VLOOKUP(F225,'Horario salida'!$C$3:$E$32,3,FALSE)</f>
        <v>#N/A</v>
      </c>
      <c r="AA225" s="154" t="e">
        <f>U225-VLOOKUP(F225,'Horario salida'!$C$3:$F$32,4,FALSE)</f>
        <v>#N/A</v>
      </c>
      <c r="AC225" s="154" t="e">
        <f t="shared" si="324"/>
        <v>#N/A</v>
      </c>
      <c r="AD225" s="154" t="e">
        <f t="shared" si="325"/>
        <v>#N/A</v>
      </c>
      <c r="AE225" s="154" t="e">
        <f t="shared" si="326"/>
        <v>#N/A</v>
      </c>
    </row>
    <row r="226" spans="2:31" outlineLevel="1" x14ac:dyDescent="0.3">
      <c r="N226" s="123"/>
      <c r="O226" s="123"/>
      <c r="P226" s="123"/>
      <c r="Q226" s="128"/>
      <c r="R226" s="128"/>
      <c r="S226" s="128"/>
      <c r="T226" s="128"/>
      <c r="U226" s="128"/>
      <c r="V226" s="128"/>
      <c r="W226" s="128"/>
      <c r="X226" s="128"/>
      <c r="Y226" s="129"/>
      <c r="Z226" s="129"/>
      <c r="AA226" s="129"/>
      <c r="AB226" s="128"/>
      <c r="AC226" s="129"/>
      <c r="AD226" s="129"/>
      <c r="AE226" s="129"/>
    </row>
    <row r="227" spans="2:31" outlineLevel="1" x14ac:dyDescent="0.3">
      <c r="C227" s="133"/>
      <c r="D227" s="134" t="s">
        <v>10</v>
      </c>
      <c r="E227" s="134" t="s">
        <v>55</v>
      </c>
      <c r="F227" s="135" t="s">
        <v>9</v>
      </c>
      <c r="G227" s="136"/>
      <c r="H227" s="137"/>
      <c r="I227" s="138">
        <f>VLOOKUP(F229,DATOS!$C$5:$D$40,2,FALSE)</f>
        <v>8</v>
      </c>
      <c r="J227" s="103">
        <f>COUNTIF(F229:$F$794,F229)</f>
        <v>8</v>
      </c>
      <c r="N227" s="123"/>
      <c r="O227" s="123"/>
      <c r="P227" s="123"/>
      <c r="Q227" s="128"/>
      <c r="R227" s="128"/>
      <c r="S227" s="128"/>
      <c r="T227" s="128"/>
      <c r="U227" s="128"/>
      <c r="V227" s="128"/>
      <c r="W227" s="128"/>
      <c r="X227" s="128"/>
      <c r="Y227" s="129"/>
      <c r="Z227" s="129"/>
      <c r="AA227" s="129"/>
      <c r="AB227" s="128"/>
      <c r="AC227" s="129"/>
      <c r="AD227" s="129"/>
      <c r="AE227" s="129"/>
    </row>
    <row r="228" spans="2:31" outlineLevel="1" x14ac:dyDescent="0.3">
      <c r="B228" s="134" t="s">
        <v>20</v>
      </c>
      <c r="C228" s="139" t="s">
        <v>3</v>
      </c>
      <c r="D228" s="134" t="s">
        <v>0</v>
      </c>
      <c r="E228" s="134" t="s">
        <v>1</v>
      </c>
      <c r="F228" s="134" t="s">
        <v>22</v>
      </c>
      <c r="G228" s="140" t="s">
        <v>7</v>
      </c>
      <c r="H228" s="141"/>
      <c r="I228" s="142" t="s">
        <v>8</v>
      </c>
      <c r="N228" s="143"/>
      <c r="O228" s="143"/>
      <c r="P228" s="144"/>
      <c r="Q228" s="143"/>
      <c r="R228" s="144"/>
      <c r="S228" s="144"/>
      <c r="T228" s="144"/>
      <c r="U228" s="144"/>
      <c r="V228" s="144"/>
      <c r="W228" s="144"/>
      <c r="X228" s="143"/>
      <c r="Y228" s="145"/>
      <c r="Z228" s="145"/>
      <c r="AA228" s="145"/>
      <c r="AC228" s="145"/>
      <c r="AD228" s="145"/>
      <c r="AE228" s="145"/>
    </row>
    <row r="229" spans="2:31" ht="18" outlineLevel="1" x14ac:dyDescent="0.35">
      <c r="B229" s="146">
        <v>33</v>
      </c>
      <c r="C229" s="38">
        <v>51</v>
      </c>
      <c r="D229" s="148" t="str">
        <f>VLOOKUP(C229,'1 - Dorsales clubs'!B:C,2,FALSE)</f>
        <v>SOFIA GOMEZ ROLDAN</v>
      </c>
      <c r="E229" s="148" t="str">
        <f>VLOOKUP(D229,'1 - Dorsales clubs'!C:D,2,FALSE)</f>
        <v>CLUB ESCUELA DE PIRAGUISMO ARANJUEZ</v>
      </c>
      <c r="F229" s="149" t="s">
        <v>51</v>
      </c>
      <c r="G229" s="150">
        <f>VLOOKUP(C229,TºCrono!B:C,2,FALSE)</f>
        <v>95748</v>
      </c>
      <c r="H229" s="151"/>
      <c r="I229" s="149" t="str">
        <f t="shared" ref="I229:I236" si="335">IF(G229="D","DESCALIF.",IF(G229="A","ABANDONO",IF(G229="N","NO PRES.",CONCATENATE(AC229,":",AD229,":",AE229))))</f>
        <v>09:57:48</v>
      </c>
      <c r="K229" s="152">
        <f t="shared" ref="K229:K236" si="336">LEN(G229)</f>
        <v>5</v>
      </c>
      <c r="N229" s="103">
        <f t="shared" ref="N229:N236" si="337">VALUE(MID(G229,1,K229-4))</f>
        <v>9</v>
      </c>
      <c r="O229" s="103">
        <f t="shared" ref="O229:O236" si="338">VALUE(MID(G229,K229-4+1,2))</f>
        <v>57</v>
      </c>
      <c r="P229" s="153">
        <f t="shared" ref="P229:P236" si="339">VALUE(RIGHT(G229,2))</f>
        <v>48</v>
      </c>
      <c r="Q229" s="153"/>
      <c r="R229" s="153">
        <f>IF(O229&lt;VLOOKUP(F229,'Horario salida'!$C$3:$E$32,3,FALSE),N229-1,N229)</f>
        <v>9</v>
      </c>
      <c r="S229" s="153">
        <f>IF(O229&lt;VLOOKUP(F229,'Horario salida'!$C$3:$E$32,3,FALSE),O229+60,O229)</f>
        <v>57</v>
      </c>
      <c r="T229" s="153">
        <f>IF(P229&lt;VLOOKUP(F229,'Horario salida'!$C$3:$F$32,4,FALSE),S229-1,S229)</f>
        <v>57</v>
      </c>
      <c r="U229" s="153">
        <f>IF(P229&lt;VLOOKUP(F229,'Horario salida'!$C$3:$F$32,4,FALSE),P229+100,P229)</f>
        <v>48</v>
      </c>
      <c r="V229" s="153"/>
      <c r="W229" s="153"/>
      <c r="X229" s="153"/>
      <c r="Y229" s="154">
        <f>R229-VLOOKUP(F229,'Horario salida'!$C$3:$D$34,2,FALSE)</f>
        <v>9</v>
      </c>
      <c r="Z229" s="154">
        <f>T229-VLOOKUP(F229,'Horario salida'!$C$3:$E$32,3,FALSE)</f>
        <v>57</v>
      </c>
      <c r="AA229" s="154">
        <f>U229-VLOOKUP(F229,'Horario salida'!$C$3:$F$32,4,FALSE)</f>
        <v>48</v>
      </c>
      <c r="AC229" s="154" t="str">
        <f t="shared" ref="AC229:AC236" si="340">TEXT(Y229,"00")</f>
        <v>09</v>
      </c>
      <c r="AD229" s="154" t="str">
        <f t="shared" ref="AD229:AD236" si="341">TEXT(Z229,"00")</f>
        <v>57</v>
      </c>
      <c r="AE229" s="154" t="str">
        <f t="shared" ref="AE229:AE236" si="342">TEXT(AA229,"00")</f>
        <v>48</v>
      </c>
    </row>
    <row r="230" spans="2:31" ht="18" outlineLevel="1" x14ac:dyDescent="0.3">
      <c r="B230" s="146">
        <v>29</v>
      </c>
      <c r="C230" s="199">
        <v>142</v>
      </c>
      <c r="D230" s="148" t="str">
        <f>VLOOKUP(C230,'1 - Dorsales clubs'!B:C,2,FALSE)</f>
        <v>Nicole Lecumberrri Perepérez</v>
      </c>
      <c r="E230" s="148" t="str">
        <f>VLOOKUP(D230,'1 - Dorsales clubs'!C:D,2,FALSE)</f>
        <v>Club Piragüismo Pamplona</v>
      </c>
      <c r="F230" s="149" t="s">
        <v>51</v>
      </c>
      <c r="G230" s="150">
        <f>VLOOKUP(C230,TºCrono!B:C,2,FALSE)</f>
        <v>101976</v>
      </c>
      <c r="H230" s="159"/>
      <c r="I230" s="149" t="str">
        <f t="shared" si="335"/>
        <v>10:19:76</v>
      </c>
      <c r="K230" s="152">
        <f t="shared" si="336"/>
        <v>6</v>
      </c>
      <c r="N230" s="103">
        <f t="shared" si="337"/>
        <v>10</v>
      </c>
      <c r="O230" s="103">
        <f t="shared" si="338"/>
        <v>19</v>
      </c>
      <c r="P230" s="153">
        <f t="shared" si="339"/>
        <v>76</v>
      </c>
      <c r="Q230" s="153"/>
      <c r="R230" s="153">
        <f>IF(O230&lt;VLOOKUP(F230,'Horario salida'!$C$3:$E$32,3,FALSE),N230-1,N230)</f>
        <v>10</v>
      </c>
      <c r="S230" s="153">
        <f>IF(O230&lt;VLOOKUP(F230,'Horario salida'!$C$3:$E$32,3,FALSE),O230+60,O230)</f>
        <v>19</v>
      </c>
      <c r="T230" s="153">
        <f>IF(P230&lt;VLOOKUP(F230,'Horario salida'!$C$3:$F$32,4,FALSE),S230-1,S230)</f>
        <v>19</v>
      </c>
      <c r="U230" s="153">
        <f>IF(P230&lt;VLOOKUP(F230,'Horario salida'!$C$3:$F$32,4,FALSE),P230+100,P230)</f>
        <v>76</v>
      </c>
      <c r="V230" s="153"/>
      <c r="W230" s="153"/>
      <c r="X230" s="153"/>
      <c r="Y230" s="154">
        <f>R230-VLOOKUP(F230,'Horario salida'!$C$3:$D$34,2,FALSE)</f>
        <v>10</v>
      </c>
      <c r="Z230" s="154">
        <f>T230-VLOOKUP(F230,'Horario salida'!$C$3:$E$32,3,FALSE)</f>
        <v>19</v>
      </c>
      <c r="AA230" s="154">
        <f>U230-VLOOKUP(F230,'Horario salida'!$C$3:$F$32,4,FALSE)</f>
        <v>76</v>
      </c>
      <c r="AC230" s="154" t="str">
        <f t="shared" ref="AC230:AC232" si="343">TEXT(Y230,"00")</f>
        <v>10</v>
      </c>
      <c r="AD230" s="154" t="str">
        <f t="shared" ref="AD230:AD232" si="344">TEXT(Z230,"00")</f>
        <v>19</v>
      </c>
      <c r="AE230" s="154" t="str">
        <f t="shared" ref="AE230:AE232" si="345">TEXT(AA230,"00")</f>
        <v>76</v>
      </c>
    </row>
    <row r="231" spans="2:31" ht="18" outlineLevel="1" x14ac:dyDescent="0.35">
      <c r="B231" s="146">
        <v>26</v>
      </c>
      <c r="C231" s="38">
        <v>55</v>
      </c>
      <c r="D231" s="148" t="str">
        <f>VLOOKUP(C231,'1 - Dorsales clubs'!B:C,2,FALSE)</f>
        <v>OLIVIA ORO PULIDO</v>
      </c>
      <c r="E231" s="148" t="str">
        <f>VLOOKUP(D231,'1 - Dorsales clubs'!C:D,2,FALSE)</f>
        <v>CLUB ESCUELA DE PIRAGUISMO ARANJUEZ</v>
      </c>
      <c r="F231" s="149" t="s">
        <v>51</v>
      </c>
      <c r="G231" s="150">
        <f>VLOOKUP(C231,TºCrono!B:C,2,FALSE)</f>
        <v>102704</v>
      </c>
      <c r="H231" s="151"/>
      <c r="I231" s="149" t="str">
        <f t="shared" si="335"/>
        <v>10:27:04</v>
      </c>
      <c r="K231" s="152">
        <f t="shared" si="336"/>
        <v>6</v>
      </c>
      <c r="N231" s="103">
        <f t="shared" si="337"/>
        <v>10</v>
      </c>
      <c r="O231" s="103">
        <f t="shared" si="338"/>
        <v>27</v>
      </c>
      <c r="P231" s="153">
        <f t="shared" si="339"/>
        <v>4</v>
      </c>
      <c r="Q231" s="153"/>
      <c r="R231" s="153">
        <f>IF(O231&lt;VLOOKUP(F231,'Horario salida'!$C$3:$E$32,3,FALSE),N231-1,N231)</f>
        <v>10</v>
      </c>
      <c r="S231" s="153">
        <f>IF(O231&lt;VLOOKUP(F231,'Horario salida'!$C$3:$E$32,3,FALSE),O231+60,O231)</f>
        <v>27</v>
      </c>
      <c r="T231" s="153">
        <f>IF(P231&lt;VLOOKUP(F231,'Horario salida'!$C$3:$F$32,4,FALSE),S231-1,S231)</f>
        <v>27</v>
      </c>
      <c r="U231" s="153">
        <f>IF(P231&lt;VLOOKUP(F231,'Horario salida'!$C$3:$F$32,4,FALSE),P231+100,P231)</f>
        <v>4</v>
      </c>
      <c r="V231" s="153"/>
      <c r="W231" s="153"/>
      <c r="X231" s="153"/>
      <c r="Y231" s="154">
        <f>R231-VLOOKUP(F231,'Horario salida'!$C$3:$D$34,2,FALSE)</f>
        <v>10</v>
      </c>
      <c r="Z231" s="154">
        <f>T231-VLOOKUP(F231,'Horario salida'!$C$3:$E$32,3,FALSE)</f>
        <v>27</v>
      </c>
      <c r="AA231" s="154">
        <f>U231-VLOOKUP(F231,'Horario salida'!$C$3:$F$32,4,FALSE)</f>
        <v>4</v>
      </c>
      <c r="AC231" s="154" t="str">
        <f t="shared" si="343"/>
        <v>10</v>
      </c>
      <c r="AD231" s="154" t="str">
        <f t="shared" si="344"/>
        <v>27</v>
      </c>
      <c r="AE231" s="154" t="str">
        <f t="shared" si="345"/>
        <v>04</v>
      </c>
    </row>
    <row r="232" spans="2:31" ht="18" outlineLevel="1" x14ac:dyDescent="0.3">
      <c r="B232" s="146">
        <v>24</v>
      </c>
      <c r="C232" s="199">
        <v>56</v>
      </c>
      <c r="D232" s="148" t="str">
        <f>VLOOKUP(C232,'1 - Dorsales clubs'!B:C,2,FALSE)</f>
        <v>ELENA GRANDE APARICIO</v>
      </c>
      <c r="E232" s="148" t="str">
        <f>VLOOKUP(D232,'1 - Dorsales clubs'!C:D,2,FALSE)</f>
        <v>CLUB ESCUELA DE PIRAGUISMO ARANJUEZ</v>
      </c>
      <c r="F232" s="149" t="s">
        <v>51</v>
      </c>
      <c r="G232" s="150">
        <f>VLOOKUP(C232,TºCrono!B:C,2,FALSE)</f>
        <v>110099</v>
      </c>
      <c r="H232" s="159"/>
      <c r="I232" s="149" t="str">
        <f t="shared" si="335"/>
        <v>11:00:99</v>
      </c>
      <c r="K232" s="152">
        <f t="shared" si="336"/>
        <v>6</v>
      </c>
      <c r="N232" s="103">
        <f t="shared" si="337"/>
        <v>11</v>
      </c>
      <c r="O232" s="103">
        <f t="shared" si="338"/>
        <v>0</v>
      </c>
      <c r="P232" s="153">
        <f t="shared" si="339"/>
        <v>99</v>
      </c>
      <c r="Q232" s="153"/>
      <c r="R232" s="153">
        <f>IF(O232&lt;VLOOKUP(F232,'Horario salida'!$C$3:$E$32,3,FALSE),N232-1,N232)</f>
        <v>11</v>
      </c>
      <c r="S232" s="153">
        <f>IF(O232&lt;VLOOKUP(F232,'Horario salida'!$C$3:$E$32,3,FALSE),O232+60,O232)</f>
        <v>0</v>
      </c>
      <c r="T232" s="153">
        <f>IF(P232&lt;VLOOKUP(F232,'Horario salida'!$C$3:$F$32,4,FALSE),S232-1,S232)</f>
        <v>0</v>
      </c>
      <c r="U232" s="153">
        <f>IF(P232&lt;VLOOKUP(F232,'Horario salida'!$C$3:$F$32,4,FALSE),P232+100,P232)</f>
        <v>99</v>
      </c>
      <c r="V232" s="153"/>
      <c r="W232" s="153"/>
      <c r="X232" s="153"/>
      <c r="Y232" s="154">
        <f>R232-VLOOKUP(F232,'Horario salida'!$C$3:$D$34,2,FALSE)</f>
        <v>11</v>
      </c>
      <c r="Z232" s="154">
        <f>T232-VLOOKUP(F232,'Horario salida'!$C$3:$E$32,3,FALSE)</f>
        <v>0</v>
      </c>
      <c r="AA232" s="154">
        <f>U232-VLOOKUP(F232,'Horario salida'!$C$3:$F$32,4,FALSE)</f>
        <v>99</v>
      </c>
      <c r="AC232" s="154" t="str">
        <f t="shared" si="343"/>
        <v>11</v>
      </c>
      <c r="AD232" s="154" t="str">
        <f t="shared" si="344"/>
        <v>00</v>
      </c>
      <c r="AE232" s="154" t="str">
        <f t="shared" si="345"/>
        <v>99</v>
      </c>
    </row>
    <row r="233" spans="2:31" ht="18" outlineLevel="1" x14ac:dyDescent="0.3">
      <c r="B233" s="146">
        <v>23</v>
      </c>
      <c r="C233" s="199">
        <v>57</v>
      </c>
      <c r="D233" s="148" t="str">
        <f>VLOOKUP(C233,'1 - Dorsales clubs'!B:C,2,FALSE)</f>
        <v>PILAR BELMONTE FERNANDEZ</v>
      </c>
      <c r="E233" s="148" t="str">
        <f>VLOOKUP(D233,'1 - Dorsales clubs'!C:D,2,FALSE)</f>
        <v>CLUB ESCUELA DE PIRAGUISMO ARANJUEZ</v>
      </c>
      <c r="F233" s="149" t="s">
        <v>51</v>
      </c>
      <c r="G233" s="150">
        <f>VLOOKUP(C233,TºCrono!B:C,2,FALSE)</f>
        <v>110775</v>
      </c>
      <c r="H233" s="159"/>
      <c r="I233" s="149" t="str">
        <f t="shared" si="335"/>
        <v>11:07:75</v>
      </c>
      <c r="K233" s="152">
        <f t="shared" si="336"/>
        <v>6</v>
      </c>
      <c r="N233" s="103">
        <f t="shared" si="337"/>
        <v>11</v>
      </c>
      <c r="O233" s="103">
        <f t="shared" si="338"/>
        <v>7</v>
      </c>
      <c r="P233" s="153">
        <f t="shared" si="339"/>
        <v>75</v>
      </c>
      <c r="Q233" s="153"/>
      <c r="R233" s="153">
        <f>IF(O233&lt;VLOOKUP(F233,'Horario salida'!$C$3:$E$32,3,FALSE),N233-1,N233)</f>
        <v>11</v>
      </c>
      <c r="S233" s="153">
        <f>IF(O233&lt;VLOOKUP(F233,'Horario salida'!$C$3:$E$32,3,FALSE),O233+60,O233)</f>
        <v>7</v>
      </c>
      <c r="T233" s="153">
        <f>IF(P233&lt;VLOOKUP(F233,'Horario salida'!$C$3:$F$32,4,FALSE),S233-1,S233)</f>
        <v>7</v>
      </c>
      <c r="U233" s="153">
        <f>IF(P233&lt;VLOOKUP(F233,'Horario salida'!$C$3:$F$32,4,FALSE),P233+100,P233)</f>
        <v>75</v>
      </c>
      <c r="V233" s="153"/>
      <c r="W233" s="153"/>
      <c r="X233" s="153"/>
      <c r="Y233" s="154">
        <f>R233-VLOOKUP(F233,'Horario salida'!$C$3:$D$34,2,FALSE)</f>
        <v>11</v>
      </c>
      <c r="Z233" s="154">
        <f>T233-VLOOKUP(F233,'Horario salida'!$C$3:$E$32,3,FALSE)</f>
        <v>7</v>
      </c>
      <c r="AA233" s="154">
        <f>U233-VLOOKUP(F233,'Horario salida'!$C$3:$F$32,4,FALSE)</f>
        <v>75</v>
      </c>
      <c r="AC233" s="154" t="str">
        <f t="shared" si="340"/>
        <v>11</v>
      </c>
      <c r="AD233" s="154" t="str">
        <f t="shared" si="341"/>
        <v>07</v>
      </c>
      <c r="AE233" s="154" t="str">
        <f t="shared" si="342"/>
        <v>75</v>
      </c>
    </row>
    <row r="234" spans="2:31" ht="18" outlineLevel="1" x14ac:dyDescent="0.3">
      <c r="B234" s="146">
        <v>22</v>
      </c>
      <c r="C234" s="199">
        <v>26</v>
      </c>
      <c r="D234" s="148" t="str">
        <f>VLOOKUP(C234,'1 - Dorsales clubs'!B:C,2,FALSE)</f>
        <v>Myshell Kirilov Serpa</v>
      </c>
      <c r="E234" s="148" t="str">
        <f>VLOOKUP(D234,'1 - Dorsales clubs'!C:D,2,FALSE)</f>
        <v>Club Deportivo enhol Ebrokayak</v>
      </c>
      <c r="F234" s="149" t="s">
        <v>51</v>
      </c>
      <c r="G234" s="150">
        <f>VLOOKUP(C234,TºCrono!B:C,2,FALSE)</f>
        <v>112729</v>
      </c>
      <c r="H234" s="159"/>
      <c r="I234" s="149" t="str">
        <f t="shared" si="335"/>
        <v>11:27:29</v>
      </c>
      <c r="K234" s="152">
        <f t="shared" si="336"/>
        <v>6</v>
      </c>
      <c r="N234" s="103">
        <f t="shared" si="337"/>
        <v>11</v>
      </c>
      <c r="O234" s="103">
        <f t="shared" si="338"/>
        <v>27</v>
      </c>
      <c r="P234" s="153">
        <f t="shared" si="339"/>
        <v>29</v>
      </c>
      <c r="Q234" s="153"/>
      <c r="R234" s="153">
        <f>IF(O234&lt;VLOOKUP(F234,'Horario salida'!$C$3:$E$32,3,FALSE),N234-1,N234)</f>
        <v>11</v>
      </c>
      <c r="S234" s="153">
        <f>IF(O234&lt;VLOOKUP(F234,'Horario salida'!$C$3:$E$32,3,FALSE),O234+60,O234)</f>
        <v>27</v>
      </c>
      <c r="T234" s="153">
        <f>IF(P234&lt;VLOOKUP(F234,'Horario salida'!$C$3:$F$32,4,FALSE),S234-1,S234)</f>
        <v>27</v>
      </c>
      <c r="U234" s="153">
        <f>IF(P234&lt;VLOOKUP(F234,'Horario salida'!$C$3:$F$32,4,FALSE),P234+100,P234)</f>
        <v>29</v>
      </c>
      <c r="V234" s="153"/>
      <c r="W234" s="153"/>
      <c r="X234" s="153"/>
      <c r="Y234" s="154">
        <f>R234-VLOOKUP(F234,'Horario salida'!$C$3:$D$34,2,FALSE)</f>
        <v>11</v>
      </c>
      <c r="Z234" s="154">
        <f>T234-VLOOKUP(F234,'Horario salida'!$C$3:$E$32,3,FALSE)</f>
        <v>27</v>
      </c>
      <c r="AA234" s="154">
        <f>U234-VLOOKUP(F234,'Horario salida'!$C$3:$F$32,4,FALSE)</f>
        <v>29</v>
      </c>
      <c r="AC234" s="154" t="str">
        <f t="shared" si="340"/>
        <v>11</v>
      </c>
      <c r="AD234" s="154" t="str">
        <f t="shared" si="341"/>
        <v>27</v>
      </c>
      <c r="AE234" s="154" t="str">
        <f t="shared" si="342"/>
        <v>29</v>
      </c>
    </row>
    <row r="235" spans="2:31" ht="18" outlineLevel="1" x14ac:dyDescent="0.3">
      <c r="B235" s="146">
        <v>21</v>
      </c>
      <c r="C235" s="199">
        <v>18</v>
      </c>
      <c r="D235" s="148" t="str">
        <f>VLOOKUP(C235,'1 - Dorsales clubs'!B:C,2,FALSE)</f>
        <v>Valeria Arnedo Gil</v>
      </c>
      <c r="E235" s="148" t="str">
        <f>VLOOKUP(D235,'1 - Dorsales clubs'!C:D,2,FALSE)</f>
        <v>Club Deportivo enhol Ebrokayak</v>
      </c>
      <c r="F235" s="149" t="s">
        <v>51</v>
      </c>
      <c r="G235" s="150">
        <f>VLOOKUP(C235,TºCrono!B:C,2,FALSE)</f>
        <v>120003</v>
      </c>
      <c r="H235" s="151"/>
      <c r="I235" s="149" t="str">
        <f t="shared" si="335"/>
        <v>12:00:03</v>
      </c>
      <c r="K235" s="152">
        <f t="shared" si="336"/>
        <v>6</v>
      </c>
      <c r="N235" s="103">
        <f t="shared" si="337"/>
        <v>12</v>
      </c>
      <c r="O235" s="103">
        <f t="shared" si="338"/>
        <v>0</v>
      </c>
      <c r="P235" s="153">
        <f t="shared" si="339"/>
        <v>3</v>
      </c>
      <c r="Q235" s="153"/>
      <c r="R235" s="153">
        <f>IF(O235&lt;VLOOKUP(F235,'Horario salida'!$C$3:$E$32,3,FALSE),N235-1,N235)</f>
        <v>12</v>
      </c>
      <c r="S235" s="153">
        <f>IF(O235&lt;VLOOKUP(F235,'Horario salida'!$C$3:$E$32,3,FALSE),O235+60,O235)</f>
        <v>0</v>
      </c>
      <c r="T235" s="153">
        <f>IF(P235&lt;VLOOKUP(F235,'Horario salida'!$C$3:$F$32,4,FALSE),S235-1,S235)</f>
        <v>0</v>
      </c>
      <c r="U235" s="153">
        <f>IF(P235&lt;VLOOKUP(F235,'Horario salida'!$C$3:$F$32,4,FALSE),P235+100,P235)</f>
        <v>3</v>
      </c>
      <c r="V235" s="153"/>
      <c r="W235" s="153"/>
      <c r="X235" s="153"/>
      <c r="Y235" s="154">
        <f>R235-VLOOKUP(F235,'Horario salida'!$C$3:$D$34,2,FALSE)</f>
        <v>12</v>
      </c>
      <c r="Z235" s="154">
        <f>T235-VLOOKUP(F235,'Horario salida'!$C$3:$E$32,3,FALSE)</f>
        <v>0</v>
      </c>
      <c r="AA235" s="154">
        <f>U235-VLOOKUP(F235,'Horario salida'!$C$3:$F$32,4,FALSE)</f>
        <v>3</v>
      </c>
      <c r="AC235" s="154" t="str">
        <f t="shared" si="340"/>
        <v>12</v>
      </c>
      <c r="AD235" s="154" t="str">
        <f t="shared" si="341"/>
        <v>00</v>
      </c>
      <c r="AE235" s="154" t="str">
        <f t="shared" si="342"/>
        <v>03</v>
      </c>
    </row>
    <row r="236" spans="2:31" ht="18" outlineLevel="1" x14ac:dyDescent="0.35">
      <c r="B236" s="146">
        <v>20</v>
      </c>
      <c r="C236" s="38">
        <v>199</v>
      </c>
      <c r="D236" s="148" t="str">
        <f>VLOOKUP(C236,'1 - Dorsales clubs'!B:C,2,FALSE)</f>
        <v>VALENTINA RODRIGUEZ FARJAS</v>
      </c>
      <c r="E236" s="148" t="str">
        <f>VLOOKUP(D236,'1 - Dorsales clubs'!C:D,2,FALSE)</f>
        <v>CENTRO NATACIÓN HELIOS</v>
      </c>
      <c r="F236" s="149" t="s">
        <v>51</v>
      </c>
      <c r="G236" s="150">
        <f>VLOOKUP(C236,TºCrono!B:C,2,FALSE)</f>
        <v>125257</v>
      </c>
      <c r="H236" s="159"/>
      <c r="I236" s="149" t="str">
        <f t="shared" si="335"/>
        <v>12:52:57</v>
      </c>
      <c r="K236" s="152">
        <f t="shared" si="336"/>
        <v>6</v>
      </c>
      <c r="N236" s="103">
        <f t="shared" si="337"/>
        <v>12</v>
      </c>
      <c r="O236" s="103">
        <f t="shared" si="338"/>
        <v>52</v>
      </c>
      <c r="P236" s="153">
        <f t="shared" si="339"/>
        <v>57</v>
      </c>
      <c r="Q236" s="153"/>
      <c r="R236" s="153">
        <f>IF(O236&lt;VLOOKUP(F236,'Horario salida'!$C$3:$E$32,3,FALSE),N236-1,N236)</f>
        <v>12</v>
      </c>
      <c r="S236" s="153">
        <f>IF(O236&lt;VLOOKUP(F236,'Horario salida'!$C$3:$E$32,3,FALSE),O236+60,O236)</f>
        <v>52</v>
      </c>
      <c r="T236" s="153">
        <f>IF(P236&lt;VLOOKUP(F236,'Horario salida'!$C$3:$F$32,4,FALSE),S236-1,S236)</f>
        <v>52</v>
      </c>
      <c r="U236" s="153">
        <f>IF(P236&lt;VLOOKUP(F236,'Horario salida'!$C$3:$F$32,4,FALSE),P236+100,P236)</f>
        <v>57</v>
      </c>
      <c r="V236" s="153"/>
      <c r="W236" s="153"/>
      <c r="X236" s="153"/>
      <c r="Y236" s="154">
        <f>R236-VLOOKUP(F236,'Horario salida'!$C$3:$D$34,2,FALSE)</f>
        <v>12</v>
      </c>
      <c r="Z236" s="154">
        <f>T236-VLOOKUP(F236,'Horario salida'!$C$3:$E$32,3,FALSE)</f>
        <v>52</v>
      </c>
      <c r="AA236" s="154">
        <f>U236-VLOOKUP(F236,'Horario salida'!$C$3:$F$32,4,FALSE)</f>
        <v>57</v>
      </c>
      <c r="AC236" s="154" t="str">
        <f t="shared" si="340"/>
        <v>12</v>
      </c>
      <c r="AD236" s="154" t="str">
        <f t="shared" si="341"/>
        <v>52</v>
      </c>
      <c r="AE236" s="154" t="str">
        <f t="shared" si="342"/>
        <v>57</v>
      </c>
    </row>
    <row r="237" spans="2:31" x14ac:dyDescent="0.3">
      <c r="B237" s="131"/>
      <c r="C237" s="155"/>
      <c r="D237" s="103"/>
      <c r="E237" s="103"/>
      <c r="F237" s="153"/>
      <c r="G237" s="157"/>
      <c r="I237" s="153"/>
      <c r="K237" s="152"/>
      <c r="P237" s="153"/>
      <c r="Q237" s="153"/>
      <c r="R237" s="153"/>
      <c r="S237" s="153"/>
      <c r="T237" s="153"/>
      <c r="U237" s="153"/>
      <c r="V237" s="153"/>
      <c r="W237" s="153"/>
      <c r="X237" s="153"/>
      <c r="Y237" s="154"/>
      <c r="Z237" s="154"/>
      <c r="AA237" s="154"/>
      <c r="AC237" s="154"/>
      <c r="AD237" s="154"/>
      <c r="AE237" s="154"/>
    </row>
    <row r="238" spans="2:31" outlineLevel="1" x14ac:dyDescent="0.3">
      <c r="C238" s="133"/>
      <c r="D238" s="134" t="s">
        <v>10</v>
      </c>
      <c r="E238" s="134" t="s">
        <v>90</v>
      </c>
      <c r="F238" s="135" t="s">
        <v>45</v>
      </c>
      <c r="G238" s="136"/>
      <c r="H238" s="137"/>
      <c r="I238" s="138">
        <f>VLOOKUP(F240,DATOS!$C$5:$D$40,2,FALSE)</f>
        <v>1</v>
      </c>
      <c r="J238" s="103">
        <f>COUNTIF(F240:$F$802,F240)</f>
        <v>1</v>
      </c>
      <c r="N238" s="123"/>
      <c r="O238" s="123"/>
      <c r="P238" s="123"/>
      <c r="Q238" s="128"/>
      <c r="R238" s="128"/>
      <c r="S238" s="128"/>
      <c r="T238" s="128"/>
      <c r="U238" s="128"/>
      <c r="V238" s="128"/>
      <c r="W238" s="128"/>
      <c r="X238" s="128"/>
      <c r="Y238" s="129"/>
      <c r="Z238" s="129"/>
      <c r="AA238" s="129"/>
      <c r="AB238" s="128"/>
      <c r="AC238" s="129"/>
      <c r="AD238" s="129"/>
      <c r="AE238" s="129"/>
    </row>
    <row r="239" spans="2:31" outlineLevel="1" x14ac:dyDescent="0.3">
      <c r="B239" s="134" t="s">
        <v>20</v>
      </c>
      <c r="C239" s="139" t="s">
        <v>3</v>
      </c>
      <c r="D239" s="134" t="s">
        <v>0</v>
      </c>
      <c r="E239" s="134" t="s">
        <v>1</v>
      </c>
      <c r="F239" s="134" t="s">
        <v>22</v>
      </c>
      <c r="G239" s="140" t="s">
        <v>7</v>
      </c>
      <c r="H239" s="141"/>
      <c r="I239" s="142" t="s">
        <v>8</v>
      </c>
      <c r="N239" s="143"/>
      <c r="O239" s="143"/>
      <c r="P239" s="144"/>
      <c r="Q239" s="143"/>
      <c r="R239" s="144"/>
      <c r="S239" s="144"/>
      <c r="T239" s="144"/>
      <c r="U239" s="144"/>
      <c r="V239" s="144"/>
      <c r="W239" s="144"/>
      <c r="X239" s="143"/>
      <c r="Y239" s="145"/>
      <c r="Z239" s="145"/>
      <c r="AA239" s="145"/>
      <c r="AC239" s="145"/>
      <c r="AD239" s="145"/>
      <c r="AE239" s="145"/>
    </row>
    <row r="240" spans="2:31" ht="18" outlineLevel="1" x14ac:dyDescent="0.3">
      <c r="B240" s="146"/>
      <c r="C240" s="199">
        <v>245</v>
      </c>
      <c r="D240" s="148" t="str">
        <f>VLOOKUP(C240,'1 - Dorsales clubs'!B:C,2,FALSE)</f>
        <v>CLARA GAUDO</v>
      </c>
      <c r="E240" s="148" t="str">
        <f>VLOOKUP(D240,'1 - Dorsales clubs'!C:D,2,FALSE)</f>
        <v>CD MONKAYAK HIBERUS</v>
      </c>
      <c r="F240" s="149" t="s">
        <v>61</v>
      </c>
      <c r="G240" s="150">
        <f>VLOOKUP(C240,TºCrono!B:C,2,FALSE)</f>
        <v>174064</v>
      </c>
      <c r="H240" s="151"/>
      <c r="I240" s="149" t="str">
        <f>IF(G240="D","DESCALIF.",IF(G240="A","ABANDONO",IF(G240="N","NO PRES.",CONCATENATE(AC240,":",AD240,":",AE240))))</f>
        <v>17:40:64</v>
      </c>
      <c r="J240" s="152"/>
      <c r="K240" s="152">
        <f>LEN(G240)</f>
        <v>6</v>
      </c>
      <c r="L240" s="152"/>
      <c r="M240" s="152"/>
      <c r="N240" s="103">
        <f>VALUE(MID(G240,1,K240-4))</f>
        <v>17</v>
      </c>
      <c r="O240" s="103">
        <f>VALUE(MID(G240,K240-4+1,2))</f>
        <v>40</v>
      </c>
      <c r="P240" s="153">
        <f>VALUE(RIGHT(G240,2))</f>
        <v>64</v>
      </c>
      <c r="Q240" s="153"/>
      <c r="R240" s="153">
        <f>IF(O240&lt;VLOOKUP(F240,'Horario salida'!$C$3:$E$32,3,FALSE),N240-1,N240)</f>
        <v>17</v>
      </c>
      <c r="S240" s="153">
        <f>IF(O240&lt;VLOOKUP(F240,'Horario salida'!$C$3:$E$32,3,FALSE),O240+60,O240)</f>
        <v>40</v>
      </c>
      <c r="T240" s="153">
        <f>IF(P240&lt;VLOOKUP(F240,'Horario salida'!$C$3:$F$32,4,FALSE),S240-1,S240)</f>
        <v>40</v>
      </c>
      <c r="U240" s="153">
        <f>IF(P240&lt;VLOOKUP(F240,'Horario salida'!$C$3:$F$32,4,FALSE),P240+100,P240)</f>
        <v>64</v>
      </c>
      <c r="V240" s="153"/>
      <c r="W240" s="153"/>
      <c r="X240" s="153"/>
      <c r="Y240" s="154">
        <f>R240-VLOOKUP(F240,'Horario salida'!$C$3:$D$34,2,FALSE)</f>
        <v>17</v>
      </c>
      <c r="Z240" s="154">
        <f>T240-VLOOKUP(F240,'Horario salida'!$C$3:$E$32,3,FALSE)</f>
        <v>40</v>
      </c>
      <c r="AA240" s="154">
        <f>U240-VLOOKUP(F240,'Horario salida'!$C$3:$F$32,4,FALSE)</f>
        <v>64</v>
      </c>
      <c r="AC240" s="154" t="str">
        <f t="shared" ref="AC240:AE240" si="346">TEXT(Y240,"00")</f>
        <v>17</v>
      </c>
      <c r="AD240" s="154" t="str">
        <f t="shared" si="346"/>
        <v>40</v>
      </c>
      <c r="AE240" s="154" t="str">
        <f t="shared" si="346"/>
        <v>64</v>
      </c>
    </row>
    <row r="241" spans="2:31" ht="17.399999999999999" x14ac:dyDescent="0.3">
      <c r="B241" s="131"/>
      <c r="C241" s="158"/>
      <c r="D241" s="156"/>
      <c r="E241" s="156"/>
      <c r="F241" s="153"/>
      <c r="G241" s="157"/>
      <c r="I241" s="153"/>
      <c r="J241" s="152"/>
      <c r="K241" s="152"/>
      <c r="L241" s="152"/>
      <c r="M241" s="152"/>
      <c r="P241" s="153"/>
      <c r="Q241" s="153"/>
      <c r="R241" s="153"/>
      <c r="S241" s="153"/>
      <c r="T241" s="153"/>
      <c r="U241" s="153"/>
      <c r="V241" s="153"/>
      <c r="W241" s="153"/>
      <c r="X241" s="153"/>
      <c r="Y241" s="154"/>
      <c r="Z241" s="154"/>
      <c r="AA241" s="154"/>
      <c r="AC241" s="154"/>
      <c r="AD241" s="154"/>
      <c r="AE241" s="154"/>
    </row>
    <row r="242" spans="2:31" outlineLevel="1" x14ac:dyDescent="0.3">
      <c r="C242" s="133"/>
      <c r="D242" s="134" t="s">
        <v>10</v>
      </c>
      <c r="E242" s="134" t="s">
        <v>33</v>
      </c>
      <c r="F242" s="135" t="s">
        <v>17</v>
      </c>
      <c r="G242" s="136"/>
      <c r="H242" s="137"/>
      <c r="I242" s="138">
        <f>VLOOKUP(F244,DATOS!$C$5:$D$40,2,FALSE)</f>
        <v>7</v>
      </c>
      <c r="J242" s="103">
        <f>COUNTIF(F244:$F$802,F244)</f>
        <v>8</v>
      </c>
      <c r="N242" s="123"/>
      <c r="O242" s="123"/>
      <c r="P242" s="123"/>
      <c r="Q242" s="128"/>
      <c r="R242" s="128"/>
      <c r="S242" s="128"/>
      <c r="T242" s="128"/>
      <c r="U242" s="128"/>
      <c r="V242" s="128"/>
      <c r="W242" s="128"/>
      <c r="X242" s="128"/>
      <c r="Y242" s="129"/>
      <c r="Z242" s="129"/>
      <c r="AA242" s="129"/>
      <c r="AB242" s="128"/>
      <c r="AC242" s="129"/>
      <c r="AD242" s="129"/>
      <c r="AE242" s="129"/>
    </row>
    <row r="243" spans="2:31" outlineLevel="1" x14ac:dyDescent="0.3">
      <c r="B243" s="134" t="s">
        <v>20</v>
      </c>
      <c r="C243" s="139" t="s">
        <v>3</v>
      </c>
      <c r="D243" s="134" t="s">
        <v>0</v>
      </c>
      <c r="E243" s="134" t="s">
        <v>1</v>
      </c>
      <c r="F243" s="134" t="s">
        <v>22</v>
      </c>
      <c r="G243" s="140" t="s">
        <v>7</v>
      </c>
      <c r="H243" s="141"/>
      <c r="I243" s="142" t="s">
        <v>8</v>
      </c>
      <c r="N243" s="143"/>
      <c r="O243" s="143"/>
      <c r="P243" s="144"/>
      <c r="Q243" s="143"/>
      <c r="R243" s="144"/>
      <c r="S243" s="144"/>
      <c r="T243" s="144"/>
      <c r="U243" s="144"/>
      <c r="V243" s="144"/>
      <c r="W243" s="144"/>
      <c r="X243" s="143"/>
      <c r="Y243" s="145"/>
      <c r="Z243" s="145"/>
      <c r="AA243" s="145"/>
      <c r="AC243" s="145"/>
      <c r="AD243" s="145"/>
      <c r="AE243" s="145"/>
    </row>
    <row r="244" spans="2:31" ht="18" outlineLevel="1" x14ac:dyDescent="0.3">
      <c r="B244" s="146">
        <v>33</v>
      </c>
      <c r="C244" s="199">
        <v>257</v>
      </c>
      <c r="D244" s="148" t="str">
        <f>VLOOKUP(C244,'1 - Dorsales clubs'!B:C,2,FALSE)</f>
        <v>Francesco Urdiroz Agati - Luca Echarri Álvarez</v>
      </c>
      <c r="E244" s="148" t="str">
        <f>VLOOKUP(D244,'1 - Dorsales clubs'!C:D,2,FALSE)</f>
        <v>Club Natación Pamplona</v>
      </c>
      <c r="F244" s="149" t="s">
        <v>30</v>
      </c>
      <c r="G244" s="150">
        <f>VLOOKUP(C244,TºCrono!B:C,2,FALSE)</f>
        <v>205620</v>
      </c>
      <c r="H244" s="151"/>
      <c r="I244" s="149" t="str">
        <f t="shared" ref="I244:I248" si="347">IF(G244="D","DESCALIF.",IF(G244="A","ABANDONO",IF(G244="N","NO PRES.",CONCATENATE(AC244,":",AD244,":",AE244))))</f>
        <v>20:56:20</v>
      </c>
      <c r="J244" s="152"/>
      <c r="K244" s="152">
        <f t="shared" ref="K244:K248" si="348">LEN(G244)</f>
        <v>6</v>
      </c>
      <c r="L244" s="152"/>
      <c r="M244" s="152"/>
      <c r="N244" s="103">
        <f t="shared" ref="N244:N248" si="349">VALUE(MID(G244,1,K244-4))</f>
        <v>20</v>
      </c>
      <c r="O244" s="103">
        <f t="shared" ref="O244:O248" si="350">VALUE(MID(G244,K244-4+1,2))</f>
        <v>56</v>
      </c>
      <c r="P244" s="153">
        <f t="shared" ref="P244:P248" si="351">VALUE(RIGHT(G244,2))</f>
        <v>20</v>
      </c>
      <c r="Q244" s="153"/>
      <c r="R244" s="153">
        <f>IF(O244&lt;VLOOKUP(F244,'Horario salida'!$C$3:$E$32,3,FALSE),N244-1,N244)</f>
        <v>20</v>
      </c>
      <c r="S244" s="153">
        <f>IF(O244&lt;VLOOKUP(F244,'Horario salida'!$C$3:$E$32,3,FALSE),O244+60,O244)</f>
        <v>56</v>
      </c>
      <c r="T244" s="153">
        <f>IF(P244&lt;VLOOKUP(F244,'Horario salida'!$C$3:$F$32,4,FALSE),S244-1,S244)</f>
        <v>56</v>
      </c>
      <c r="U244" s="153">
        <f>IF(P244&lt;VLOOKUP(F244,'Horario salida'!$C$3:$F$32,4,FALSE),P244+100,P244)</f>
        <v>20</v>
      </c>
      <c r="V244" s="153"/>
      <c r="W244" s="153"/>
      <c r="X244" s="153"/>
      <c r="Y244" s="154">
        <f>R244-VLOOKUP(F244,'Horario salida'!$C$3:$D$34,2,FALSE)</f>
        <v>20</v>
      </c>
      <c r="Z244" s="154">
        <f>T244-VLOOKUP(F244,'Horario salida'!$C$3:$E$32,3,FALSE)</f>
        <v>56</v>
      </c>
      <c r="AA244" s="154">
        <f>U244-VLOOKUP(F244,'Horario salida'!$C$3:$F$32,4,FALSE)</f>
        <v>20</v>
      </c>
      <c r="AC244" s="154" t="str">
        <f t="shared" ref="AC244:AE248" si="352">TEXT(Y244,"00")</f>
        <v>20</v>
      </c>
      <c r="AD244" s="154" t="str">
        <f t="shared" si="352"/>
        <v>56</v>
      </c>
      <c r="AE244" s="154" t="str">
        <f t="shared" si="352"/>
        <v>20</v>
      </c>
    </row>
    <row r="245" spans="2:31" ht="18" outlineLevel="1" x14ac:dyDescent="0.35">
      <c r="B245" s="146">
        <v>29</v>
      </c>
      <c r="C245" s="38">
        <v>215</v>
      </c>
      <c r="D245" s="148" t="str">
        <f>VLOOKUP(C245,'1 - Dorsales clubs'!B:C,2,FALSE)</f>
        <v>SERGIO MEDINA MERINO - JAIME SANTOS CRIADO SORS</v>
      </c>
      <c r="E245" s="148" t="str">
        <f>VLOOKUP(D245,'1 - Dorsales clubs'!C:D,2,FALSE)</f>
        <v>CLUB D. PALENTINO PIRAGÜISMO</v>
      </c>
      <c r="F245" s="149" t="s">
        <v>30</v>
      </c>
      <c r="G245" s="150">
        <f>VLOOKUP(C245,TºCrono!B:C,2,FALSE)</f>
        <v>205891</v>
      </c>
      <c r="H245" s="151"/>
      <c r="I245" s="149" t="str">
        <f t="shared" si="347"/>
        <v>20:58:91</v>
      </c>
      <c r="J245" s="152"/>
      <c r="K245" s="152">
        <f t="shared" si="348"/>
        <v>6</v>
      </c>
      <c r="L245" s="152"/>
      <c r="M245" s="152"/>
      <c r="N245" s="103">
        <f t="shared" si="349"/>
        <v>20</v>
      </c>
      <c r="O245" s="103">
        <f t="shared" si="350"/>
        <v>58</v>
      </c>
      <c r="P245" s="153">
        <f t="shared" si="351"/>
        <v>91</v>
      </c>
      <c r="Q245" s="153"/>
      <c r="R245" s="153">
        <f>IF(O245&lt;VLOOKUP(F245,'Horario salida'!$C$3:$E$32,3,FALSE),N245-1,N245)</f>
        <v>20</v>
      </c>
      <c r="S245" s="153">
        <f>IF(O245&lt;VLOOKUP(F245,'Horario salida'!$C$3:$E$32,3,FALSE),O245+60,O245)</f>
        <v>58</v>
      </c>
      <c r="T245" s="153">
        <f>IF(P245&lt;VLOOKUP(F245,'Horario salida'!$C$3:$F$32,4,FALSE),S245-1,S245)</f>
        <v>58</v>
      </c>
      <c r="U245" s="153">
        <f>IF(P245&lt;VLOOKUP(F245,'Horario salida'!$C$3:$F$32,4,FALSE),P245+100,P245)</f>
        <v>91</v>
      </c>
      <c r="V245" s="153"/>
      <c r="W245" s="153"/>
      <c r="X245" s="153"/>
      <c r="Y245" s="154">
        <f>R245-VLOOKUP(F245,'Horario salida'!$C$3:$D$34,2,FALSE)</f>
        <v>20</v>
      </c>
      <c r="Z245" s="154">
        <f>T245-VLOOKUP(F245,'Horario salida'!$C$3:$E$32,3,FALSE)</f>
        <v>58</v>
      </c>
      <c r="AA245" s="154">
        <f>U245-VLOOKUP(F245,'Horario salida'!$C$3:$F$32,4,FALSE)</f>
        <v>91</v>
      </c>
      <c r="AC245" s="154" t="str">
        <f t="shared" si="352"/>
        <v>20</v>
      </c>
      <c r="AD245" s="154" t="str">
        <f t="shared" si="352"/>
        <v>58</v>
      </c>
      <c r="AE245" s="154" t="str">
        <f t="shared" si="352"/>
        <v>91</v>
      </c>
    </row>
    <row r="246" spans="2:31" ht="18" outlineLevel="1" x14ac:dyDescent="0.3">
      <c r="B246" s="146">
        <v>26</v>
      </c>
      <c r="C246" s="199">
        <v>93</v>
      </c>
      <c r="D246" s="148" t="str">
        <f>VLOOKUP(C246,'1 - Dorsales clubs'!B:C,2,FALSE)</f>
        <v>PABLO MARTÍNEZ LÓPEZ - LUIS MARTÍNEZ CORTÉS</v>
      </c>
      <c r="E246" s="148" t="str">
        <f>VLOOKUP(D246,'1 - Dorsales clubs'!C:D,2,FALSE)</f>
        <v>Embarcacion combinada</v>
      </c>
      <c r="F246" s="149" t="s">
        <v>30</v>
      </c>
      <c r="G246" s="150">
        <f>VLOOKUP(C246,TºCrono!B:C,2,FALSE)</f>
        <v>210997</v>
      </c>
      <c r="H246" s="151"/>
      <c r="I246" s="149" t="str">
        <f t="shared" si="347"/>
        <v>21:09:97</v>
      </c>
      <c r="J246" s="152"/>
      <c r="K246" s="152">
        <f t="shared" si="348"/>
        <v>6</v>
      </c>
      <c r="L246" s="152"/>
      <c r="M246" s="152"/>
      <c r="N246" s="103">
        <f t="shared" si="349"/>
        <v>21</v>
      </c>
      <c r="O246" s="103">
        <f t="shared" si="350"/>
        <v>9</v>
      </c>
      <c r="P246" s="153">
        <f t="shared" si="351"/>
        <v>97</v>
      </c>
      <c r="Q246" s="153"/>
      <c r="R246" s="153">
        <f>IF(O246&lt;VLOOKUP(F246,'Horario salida'!$C$3:$E$32,3,FALSE),N246-1,N246)</f>
        <v>21</v>
      </c>
      <c r="S246" s="153">
        <f>IF(O246&lt;VLOOKUP(F246,'Horario salida'!$C$3:$E$32,3,FALSE),O246+60,O246)</f>
        <v>9</v>
      </c>
      <c r="T246" s="153">
        <f>IF(P246&lt;VLOOKUP(F246,'Horario salida'!$C$3:$F$32,4,FALSE),S246-1,S246)</f>
        <v>9</v>
      </c>
      <c r="U246" s="153">
        <f>IF(P246&lt;VLOOKUP(F246,'Horario salida'!$C$3:$F$32,4,FALSE),P246+100,P246)</f>
        <v>97</v>
      </c>
      <c r="V246" s="153"/>
      <c r="W246" s="153"/>
      <c r="X246" s="153"/>
      <c r="Y246" s="154">
        <f>R246-VLOOKUP(F246,'Horario salida'!$C$3:$D$34,2,FALSE)</f>
        <v>21</v>
      </c>
      <c r="Z246" s="154">
        <f>T246-VLOOKUP(F246,'Horario salida'!$C$3:$E$32,3,FALSE)</f>
        <v>9</v>
      </c>
      <c r="AA246" s="154">
        <f>U246-VLOOKUP(F246,'Horario salida'!$C$3:$F$32,4,FALSE)</f>
        <v>97</v>
      </c>
      <c r="AC246" s="154" t="str">
        <f t="shared" si="352"/>
        <v>21</v>
      </c>
      <c r="AD246" s="154" t="str">
        <f t="shared" si="352"/>
        <v>09</v>
      </c>
      <c r="AE246" s="154" t="str">
        <f t="shared" si="352"/>
        <v>97</v>
      </c>
    </row>
    <row r="247" spans="2:31" ht="18" outlineLevel="1" x14ac:dyDescent="0.3">
      <c r="B247" s="146">
        <v>24</v>
      </c>
      <c r="C247" s="199">
        <v>204</v>
      </c>
      <c r="D247" s="148" t="str">
        <f>VLOOKUP(C247,'1 - Dorsales clubs'!B:C,2,FALSE)</f>
        <v>ALEX ASENSIO BOJ - FERNANDO BENTUÉ MARTÍNEZ</v>
      </c>
      <c r="E247" s="148" t="str">
        <f>VLOOKUP(D247,'1 - Dorsales clubs'!C:D,2,FALSE)</f>
        <v>CENTRO NATACIÓN HELIOS</v>
      </c>
      <c r="F247" s="149" t="s">
        <v>30</v>
      </c>
      <c r="G247" s="150">
        <f>VLOOKUP(C247,TºCrono!B:C,2,FALSE)</f>
        <v>225523</v>
      </c>
      <c r="H247" s="151"/>
      <c r="I247" s="149" t="str">
        <f t="shared" si="347"/>
        <v>22:55:23</v>
      </c>
      <c r="J247" s="152"/>
      <c r="K247" s="152">
        <f t="shared" si="348"/>
        <v>6</v>
      </c>
      <c r="L247" s="152"/>
      <c r="M247" s="152"/>
      <c r="N247" s="103">
        <f t="shared" si="349"/>
        <v>22</v>
      </c>
      <c r="O247" s="103">
        <f t="shared" si="350"/>
        <v>55</v>
      </c>
      <c r="P247" s="153">
        <f t="shared" si="351"/>
        <v>23</v>
      </c>
      <c r="Q247" s="153"/>
      <c r="R247" s="153">
        <f>IF(O247&lt;VLOOKUP(F247,'Horario salida'!$C$3:$E$32,3,FALSE),N247-1,N247)</f>
        <v>22</v>
      </c>
      <c r="S247" s="153">
        <f>IF(O247&lt;VLOOKUP(F247,'Horario salida'!$C$3:$E$32,3,FALSE),O247+60,O247)</f>
        <v>55</v>
      </c>
      <c r="T247" s="153">
        <f>IF(P247&lt;VLOOKUP(F247,'Horario salida'!$C$3:$F$32,4,FALSE),S247-1,S247)</f>
        <v>55</v>
      </c>
      <c r="U247" s="153">
        <f>IF(P247&lt;VLOOKUP(F247,'Horario salida'!$C$3:$F$32,4,FALSE),P247+100,P247)</f>
        <v>23</v>
      </c>
      <c r="V247" s="153"/>
      <c r="W247" s="153"/>
      <c r="X247" s="153"/>
      <c r="Y247" s="154">
        <f>R247-VLOOKUP(F247,'Horario salida'!$C$3:$D$34,2,FALSE)</f>
        <v>22</v>
      </c>
      <c r="Z247" s="154">
        <f>T247-VLOOKUP(F247,'Horario salida'!$C$3:$E$32,3,FALSE)</f>
        <v>55</v>
      </c>
      <c r="AA247" s="154">
        <f>U247-VLOOKUP(F247,'Horario salida'!$C$3:$F$32,4,FALSE)</f>
        <v>23</v>
      </c>
      <c r="AC247" s="154" t="str">
        <f t="shared" si="352"/>
        <v>22</v>
      </c>
      <c r="AD247" s="154" t="str">
        <f t="shared" si="352"/>
        <v>55</v>
      </c>
      <c r="AE247" s="154" t="str">
        <f t="shared" si="352"/>
        <v>23</v>
      </c>
    </row>
    <row r="248" spans="2:31" ht="18" outlineLevel="1" x14ac:dyDescent="0.35">
      <c r="B248" s="146">
        <v>23</v>
      </c>
      <c r="C248" s="38">
        <v>249</v>
      </c>
      <c r="D248" s="148" t="str">
        <f>VLOOKUP(C248,'1 - Dorsales clubs'!B:C,2,FALSE)</f>
        <v>MARKEL COTERA- SERGIO SANCHEZ</v>
      </c>
      <c r="E248" s="148" t="str">
        <f>VLOOKUP(D248,'1 - Dorsales clubs'!C:D,2,FALSE)</f>
        <v>CD MONKAYAK HIBERUS</v>
      </c>
      <c r="F248" s="149" t="s">
        <v>30</v>
      </c>
      <c r="G248" s="150">
        <f>VLOOKUP(C248,TºCrono!B:C,2,FALSE)</f>
        <v>233903</v>
      </c>
      <c r="H248" s="151"/>
      <c r="I248" s="149" t="str">
        <f t="shared" si="347"/>
        <v>23:39:03</v>
      </c>
      <c r="J248" s="152"/>
      <c r="K248" s="152">
        <f t="shared" si="348"/>
        <v>6</v>
      </c>
      <c r="L248" s="152"/>
      <c r="M248" s="152"/>
      <c r="N248" s="103">
        <f t="shared" si="349"/>
        <v>23</v>
      </c>
      <c r="O248" s="103">
        <f t="shared" si="350"/>
        <v>39</v>
      </c>
      <c r="P248" s="153">
        <f t="shared" si="351"/>
        <v>3</v>
      </c>
      <c r="Q248" s="153"/>
      <c r="R248" s="153">
        <f>IF(O248&lt;VLOOKUP(F248,'Horario salida'!$C$3:$E$32,3,FALSE),N248-1,N248)</f>
        <v>23</v>
      </c>
      <c r="S248" s="153">
        <f>IF(O248&lt;VLOOKUP(F248,'Horario salida'!$C$3:$E$32,3,FALSE),O248+60,O248)</f>
        <v>39</v>
      </c>
      <c r="T248" s="153">
        <f>IF(P248&lt;VLOOKUP(F248,'Horario salida'!$C$3:$F$32,4,FALSE),S248-1,S248)</f>
        <v>39</v>
      </c>
      <c r="U248" s="153">
        <f>IF(P248&lt;VLOOKUP(F248,'Horario salida'!$C$3:$F$32,4,FALSE),P248+100,P248)</f>
        <v>3</v>
      </c>
      <c r="V248" s="153"/>
      <c r="W248" s="153"/>
      <c r="X248" s="153"/>
      <c r="Y248" s="154">
        <f>R248-VLOOKUP(F248,'Horario salida'!$C$3:$D$34,2,FALSE)</f>
        <v>23</v>
      </c>
      <c r="Z248" s="154">
        <f>T248-VLOOKUP(F248,'Horario salida'!$C$3:$E$32,3,FALSE)</f>
        <v>39</v>
      </c>
      <c r="AA248" s="154">
        <f>U248-VLOOKUP(F248,'Horario salida'!$C$3:$F$32,4,FALSE)</f>
        <v>3</v>
      </c>
      <c r="AC248" s="154" t="str">
        <f t="shared" si="352"/>
        <v>23</v>
      </c>
      <c r="AD248" s="154" t="str">
        <f t="shared" si="352"/>
        <v>39</v>
      </c>
      <c r="AE248" s="154" t="str">
        <f t="shared" si="352"/>
        <v>03</v>
      </c>
    </row>
    <row r="249" spans="2:31" ht="18" outlineLevel="1" x14ac:dyDescent="0.35">
      <c r="B249" s="146">
        <v>22</v>
      </c>
      <c r="C249" s="38">
        <v>114</v>
      </c>
      <c r="D249" s="148" t="str">
        <f>VLOOKUP(C249,'1 - Dorsales clubs'!B:C,2,FALSE)</f>
        <v>ANDER OCHOA E IBAI GARCIA</v>
      </c>
      <c r="E249" s="148" t="str">
        <f>VLOOKUP(D249,'1 - Dorsales clubs'!C:D,2,FALSE)</f>
        <v>CLUB PIRAGÜISMO ANTARES</v>
      </c>
      <c r="F249" s="149" t="s">
        <v>30</v>
      </c>
      <c r="G249" s="150">
        <f>VLOOKUP(C249,TºCrono!B:C,2,FALSE)</f>
        <v>235861</v>
      </c>
      <c r="H249" s="151"/>
      <c r="I249" s="149" t="str">
        <f t="shared" ref="I249:I251" si="353">IF(G249="D","DESCALIF.",IF(G249="A","ABANDONO",IF(G249="N","NO PRES.",CONCATENATE(AC249,":",AD249,":",AE249))))</f>
        <v>23:58:61</v>
      </c>
      <c r="J249" s="152"/>
      <c r="K249" s="152">
        <f t="shared" ref="K249:K251" si="354">LEN(G249)</f>
        <v>6</v>
      </c>
      <c r="L249" s="152"/>
      <c r="M249" s="152"/>
      <c r="N249" s="103">
        <f t="shared" ref="N249:N251" si="355">VALUE(MID(G249,1,K249-4))</f>
        <v>23</v>
      </c>
      <c r="O249" s="103">
        <f t="shared" ref="O249:O251" si="356">VALUE(MID(G249,K249-4+1,2))</f>
        <v>58</v>
      </c>
      <c r="P249" s="153">
        <f t="shared" ref="P249:P251" si="357">VALUE(RIGHT(G249,2))</f>
        <v>61</v>
      </c>
      <c r="Q249" s="153"/>
      <c r="R249" s="153">
        <f>IF(O249&lt;VLOOKUP(F249,'Horario salida'!$C$3:$E$32,3,FALSE),N249-1,N249)</f>
        <v>23</v>
      </c>
      <c r="S249" s="153">
        <f>IF(O249&lt;VLOOKUP(F249,'Horario salida'!$C$3:$E$32,3,FALSE),O249+60,O249)</f>
        <v>58</v>
      </c>
      <c r="T249" s="153">
        <f>IF(P249&lt;VLOOKUP(F249,'Horario salida'!$C$3:$F$32,4,FALSE),S249-1,S249)</f>
        <v>58</v>
      </c>
      <c r="U249" s="153">
        <f>IF(P249&lt;VLOOKUP(F249,'Horario salida'!$C$3:$F$32,4,FALSE),P249+100,P249)</f>
        <v>61</v>
      </c>
      <c r="V249" s="153"/>
      <c r="W249" s="153"/>
      <c r="X249" s="153"/>
      <c r="Y249" s="154">
        <f>R249-VLOOKUP(F249,'Horario salida'!$C$3:$D$34,2,FALSE)</f>
        <v>23</v>
      </c>
      <c r="Z249" s="154">
        <f>T249-VLOOKUP(F249,'Horario salida'!$C$3:$E$32,3,FALSE)</f>
        <v>58</v>
      </c>
      <c r="AA249" s="154">
        <f>U249-VLOOKUP(F249,'Horario salida'!$C$3:$F$32,4,FALSE)</f>
        <v>61</v>
      </c>
      <c r="AC249" s="154" t="str">
        <f t="shared" ref="AC249:AC251" si="358">TEXT(Y249,"00")</f>
        <v>23</v>
      </c>
      <c r="AD249" s="154" t="str">
        <f t="shared" ref="AD249:AD251" si="359">TEXT(Z249,"00")</f>
        <v>58</v>
      </c>
      <c r="AE249" s="154" t="str">
        <f t="shared" ref="AE249:AE251" si="360">TEXT(AA249,"00")</f>
        <v>61</v>
      </c>
    </row>
    <row r="250" spans="2:31" ht="18" outlineLevel="1" x14ac:dyDescent="0.35">
      <c r="B250" s="146">
        <v>21</v>
      </c>
      <c r="C250" s="38">
        <v>39</v>
      </c>
      <c r="D250" s="148" t="str">
        <f>VLOOKUP(C250,'1 - Dorsales clubs'!B:C,2,FALSE)</f>
        <v>Jose Ignacio Sanchez Jimenez- Javier Arnedo</v>
      </c>
      <c r="E250" s="148" t="str">
        <f>VLOOKUP(D250,'1 - Dorsales clubs'!C:D,2,FALSE)</f>
        <v>Club Deportivo enhol Ebrokayak</v>
      </c>
      <c r="F250" s="149" t="s">
        <v>30</v>
      </c>
      <c r="G250" s="150">
        <f>VLOOKUP(C250,TºCrono!B:C,2,FALSE)</f>
        <v>241279</v>
      </c>
      <c r="H250" s="151"/>
      <c r="I250" s="149" t="str">
        <f t="shared" si="353"/>
        <v>24:12:79</v>
      </c>
      <c r="J250" s="152"/>
      <c r="K250" s="152">
        <f t="shared" si="354"/>
        <v>6</v>
      </c>
      <c r="L250" s="152"/>
      <c r="M250" s="152"/>
      <c r="N250" s="103">
        <f t="shared" si="355"/>
        <v>24</v>
      </c>
      <c r="O250" s="103">
        <f t="shared" si="356"/>
        <v>12</v>
      </c>
      <c r="P250" s="153">
        <f t="shared" si="357"/>
        <v>79</v>
      </c>
      <c r="Q250" s="153"/>
      <c r="R250" s="153">
        <f>IF(O250&lt;VLOOKUP(F250,'Horario salida'!$C$3:$E$32,3,FALSE),N250-1,N250)</f>
        <v>24</v>
      </c>
      <c r="S250" s="153">
        <f>IF(O250&lt;VLOOKUP(F250,'Horario salida'!$C$3:$E$32,3,FALSE),O250+60,O250)</f>
        <v>12</v>
      </c>
      <c r="T250" s="153">
        <f>IF(P250&lt;VLOOKUP(F250,'Horario salida'!$C$3:$F$32,4,FALSE),S250-1,S250)</f>
        <v>12</v>
      </c>
      <c r="U250" s="153">
        <f>IF(P250&lt;VLOOKUP(F250,'Horario salida'!$C$3:$F$32,4,FALSE),P250+100,P250)</f>
        <v>79</v>
      </c>
      <c r="V250" s="153"/>
      <c r="W250" s="153"/>
      <c r="X250" s="153"/>
      <c r="Y250" s="154">
        <f>R250-VLOOKUP(F250,'Horario salida'!$C$3:$D$34,2,FALSE)</f>
        <v>24</v>
      </c>
      <c r="Z250" s="154">
        <f>T250-VLOOKUP(F250,'Horario salida'!$C$3:$E$32,3,FALSE)</f>
        <v>12</v>
      </c>
      <c r="AA250" s="154">
        <f>U250-VLOOKUP(F250,'Horario salida'!$C$3:$F$32,4,FALSE)</f>
        <v>79</v>
      </c>
      <c r="AC250" s="154" t="str">
        <f t="shared" si="358"/>
        <v>24</v>
      </c>
      <c r="AD250" s="154" t="str">
        <f t="shared" si="359"/>
        <v>12</v>
      </c>
      <c r="AE250" s="154" t="str">
        <f t="shared" si="360"/>
        <v>79</v>
      </c>
    </row>
    <row r="251" spans="2:31" ht="18" outlineLevel="1" x14ac:dyDescent="0.35">
      <c r="B251" s="146">
        <v>20</v>
      </c>
      <c r="C251" s="38">
        <v>252</v>
      </c>
      <c r="D251" s="148" t="str">
        <f>VLOOKUP(C251,'1 - Dorsales clubs'!B:C,2,FALSE)</f>
        <v>ASIER LOSTAO- JORGE ORIGÚEN</v>
      </c>
      <c r="E251" s="148" t="str">
        <f>VLOOKUP(D251,'1 - Dorsales clubs'!C:D,2,FALSE)</f>
        <v>CD MONKAYAK HIBERUS</v>
      </c>
      <c r="F251" s="149" t="s">
        <v>30</v>
      </c>
      <c r="G251" s="150">
        <f>VLOOKUP(C251,TºCrono!B:C,2,FALSE)</f>
        <v>250077</v>
      </c>
      <c r="H251" s="151"/>
      <c r="I251" s="149" t="str">
        <f t="shared" si="353"/>
        <v>25:00:77</v>
      </c>
      <c r="J251" s="152"/>
      <c r="K251" s="152">
        <f t="shared" si="354"/>
        <v>6</v>
      </c>
      <c r="L251" s="152"/>
      <c r="M251" s="152"/>
      <c r="N251" s="103">
        <f t="shared" si="355"/>
        <v>25</v>
      </c>
      <c r="O251" s="103">
        <f t="shared" si="356"/>
        <v>0</v>
      </c>
      <c r="P251" s="153">
        <f t="shared" si="357"/>
        <v>77</v>
      </c>
      <c r="Q251" s="153"/>
      <c r="R251" s="153">
        <f>IF(O251&lt;VLOOKUP(F251,'Horario salida'!$C$3:$E$32,3,FALSE),N251-1,N251)</f>
        <v>25</v>
      </c>
      <c r="S251" s="153">
        <f>IF(O251&lt;VLOOKUP(F251,'Horario salida'!$C$3:$E$32,3,FALSE),O251+60,O251)</f>
        <v>0</v>
      </c>
      <c r="T251" s="153">
        <f>IF(P251&lt;VLOOKUP(F251,'Horario salida'!$C$3:$F$32,4,FALSE),S251-1,S251)</f>
        <v>0</v>
      </c>
      <c r="U251" s="153">
        <f>IF(P251&lt;VLOOKUP(F251,'Horario salida'!$C$3:$F$32,4,FALSE),P251+100,P251)</f>
        <v>77</v>
      </c>
      <c r="V251" s="153"/>
      <c r="W251" s="153"/>
      <c r="X251" s="153"/>
      <c r="Y251" s="154">
        <f>R251-VLOOKUP(F251,'Horario salida'!$C$3:$D$34,2,FALSE)</f>
        <v>25</v>
      </c>
      <c r="Z251" s="154">
        <f>T251-VLOOKUP(F251,'Horario salida'!$C$3:$E$32,3,FALSE)</f>
        <v>0</v>
      </c>
      <c r="AA251" s="154">
        <f>U251-VLOOKUP(F251,'Horario salida'!$C$3:$F$32,4,FALSE)</f>
        <v>77</v>
      </c>
      <c r="AC251" s="154" t="str">
        <f t="shared" si="358"/>
        <v>25</v>
      </c>
      <c r="AD251" s="154" t="str">
        <f t="shared" si="359"/>
        <v>00</v>
      </c>
      <c r="AE251" s="154" t="str">
        <f t="shared" si="360"/>
        <v>77</v>
      </c>
    </row>
    <row r="252" spans="2:31" outlineLevel="1" x14ac:dyDescent="0.3">
      <c r="B252" s="131"/>
      <c r="C252" s="155"/>
      <c r="D252" s="103"/>
      <c r="E252" s="103"/>
      <c r="F252" s="153"/>
      <c r="G252" s="157"/>
      <c r="I252" s="153"/>
      <c r="K252" s="152"/>
      <c r="P252" s="153"/>
      <c r="Q252" s="153"/>
      <c r="R252" s="153"/>
      <c r="S252" s="153"/>
      <c r="T252" s="153"/>
      <c r="U252" s="153"/>
      <c r="V252" s="153"/>
      <c r="W252" s="153"/>
      <c r="X252" s="153"/>
      <c r="Y252" s="154"/>
      <c r="Z252" s="154"/>
      <c r="AA252" s="154"/>
      <c r="AC252" s="154"/>
      <c r="AD252" s="154"/>
      <c r="AE252" s="154"/>
    </row>
    <row r="253" spans="2:31" outlineLevel="1" x14ac:dyDescent="0.3">
      <c r="C253" s="133"/>
      <c r="D253" s="134" t="s">
        <v>10</v>
      </c>
      <c r="E253" s="134" t="s">
        <v>37</v>
      </c>
      <c r="F253" s="135" t="s">
        <v>17</v>
      </c>
      <c r="G253" s="136"/>
      <c r="H253" s="137"/>
      <c r="I253" s="138">
        <f>VLOOKUP(F255,DATOS!$C$5:$D$40,2,FALSE)</f>
        <v>3</v>
      </c>
      <c r="J253" s="103">
        <f>COUNTIF(F255:$F$798,F255)</f>
        <v>3</v>
      </c>
      <c r="N253" s="123"/>
      <c r="O253" s="123"/>
      <c r="P253" s="123"/>
      <c r="Q253" s="128"/>
      <c r="R253" s="128"/>
      <c r="S253" s="128"/>
      <c r="T253" s="128"/>
      <c r="U253" s="128"/>
      <c r="V253" s="128"/>
      <c r="W253" s="128"/>
      <c r="X253" s="128"/>
      <c r="Y253" s="129"/>
      <c r="Z253" s="129"/>
      <c r="AA253" s="129"/>
      <c r="AB253" s="128"/>
      <c r="AC253" s="129"/>
      <c r="AD253" s="129"/>
      <c r="AE253" s="129"/>
    </row>
    <row r="254" spans="2:31" outlineLevel="1" x14ac:dyDescent="0.3">
      <c r="B254" s="134" t="s">
        <v>20</v>
      </c>
      <c r="C254" s="139" t="s">
        <v>3</v>
      </c>
      <c r="D254" s="134" t="s">
        <v>0</v>
      </c>
      <c r="E254" s="134" t="s">
        <v>1</v>
      </c>
      <c r="F254" s="134" t="s">
        <v>22</v>
      </c>
      <c r="G254" s="140" t="s">
        <v>7</v>
      </c>
      <c r="H254" s="141"/>
      <c r="I254" s="142" t="s">
        <v>8</v>
      </c>
      <c r="N254" s="143"/>
      <c r="O254" s="143"/>
      <c r="P254" s="144"/>
      <c r="Q254" s="143"/>
      <c r="R254" s="144"/>
      <c r="S254" s="144"/>
      <c r="T254" s="144"/>
      <c r="U254" s="144"/>
      <c r="V254" s="144"/>
      <c r="W254" s="144"/>
      <c r="X254" s="143"/>
      <c r="Y254" s="145"/>
      <c r="Z254" s="145"/>
      <c r="AA254" s="145"/>
      <c r="AC254" s="145"/>
      <c r="AD254" s="145"/>
      <c r="AE254" s="145"/>
    </row>
    <row r="255" spans="2:31" ht="18" outlineLevel="1" x14ac:dyDescent="0.35">
      <c r="B255" s="146">
        <v>33</v>
      </c>
      <c r="C255" s="38">
        <v>125</v>
      </c>
      <c r="D255" s="148" t="str">
        <f>VLOOKUP(C255,'1 - Dorsales clubs'!B:C,2,FALSE)</f>
        <v>Izar Libano Sanchez - Saioa Perez Garcia</v>
      </c>
      <c r="E255" s="148" t="str">
        <f>VLOOKUP(D255,'1 - Dorsales clubs'!C:D,2,FALSE)</f>
        <v>CLUB PIRAGUISMO GETXO-GETXO KAYAK</v>
      </c>
      <c r="F255" s="149" t="s">
        <v>32</v>
      </c>
      <c r="G255" s="150">
        <f>VLOOKUP(C255,TºCrono!B:C,2,FALSE)</f>
        <v>225410</v>
      </c>
      <c r="H255" s="151"/>
      <c r="I255" s="149" t="str">
        <f>IF(G255="D","DESCALIF.",IF(G255="A","ABANDONO",IF(G255="N","NO PRES.",CONCATENATE(AC255,":",AD255,":",AE255))))</f>
        <v>22:54:10</v>
      </c>
      <c r="J255" s="152"/>
      <c r="K255" s="152">
        <f>LEN(G255)</f>
        <v>6</v>
      </c>
      <c r="L255" s="152"/>
      <c r="M255" s="152"/>
      <c r="N255" s="103">
        <f>VALUE(MID(G255,1,K255-4))</f>
        <v>22</v>
      </c>
      <c r="O255" s="103">
        <f>VALUE(MID(G255,K255-4+1,2))</f>
        <v>54</v>
      </c>
      <c r="P255" s="153">
        <f>VALUE(RIGHT(G255,2))</f>
        <v>10</v>
      </c>
      <c r="Q255" s="153"/>
      <c r="R255" s="153">
        <f>IF(O255&lt;VLOOKUP(F255,'Horario salida'!$C$3:$E$32,3,FALSE),N255-1,N255)</f>
        <v>22</v>
      </c>
      <c r="S255" s="153">
        <f>IF(O255&lt;VLOOKUP(F255,'Horario salida'!$C$3:$E$32,3,FALSE),O255+60,O255)</f>
        <v>54</v>
      </c>
      <c r="T255" s="153">
        <f>IF(P255&lt;VLOOKUP(F255,'Horario salida'!$C$3:$F$32,4,FALSE),S255-1,S255)</f>
        <v>54</v>
      </c>
      <c r="U255" s="153">
        <f>IF(P255&lt;VLOOKUP(F255,'Horario salida'!$C$3:$F$32,4,FALSE),P255+100,P255)</f>
        <v>10</v>
      </c>
      <c r="V255" s="153"/>
      <c r="W255" s="153"/>
      <c r="X255" s="153"/>
      <c r="Y255" s="154">
        <f>R255-VLOOKUP(F255,'Horario salida'!$C$3:$D$34,2,FALSE)</f>
        <v>22</v>
      </c>
      <c r="Z255" s="154">
        <f>T255-VLOOKUP(F255,'Horario salida'!$C$3:$E$32,3,FALSE)</f>
        <v>54</v>
      </c>
      <c r="AA255" s="154">
        <f>U255-VLOOKUP(F255,'Horario salida'!$C$3:$F$32,4,FALSE)</f>
        <v>10</v>
      </c>
      <c r="AC255" s="154" t="str">
        <f t="shared" ref="AC255:AE256" si="361">TEXT(Y255,"00")</f>
        <v>22</v>
      </c>
      <c r="AD255" s="154" t="str">
        <f t="shared" si="361"/>
        <v>54</v>
      </c>
      <c r="AE255" s="154" t="str">
        <f t="shared" si="361"/>
        <v>10</v>
      </c>
    </row>
    <row r="256" spans="2:31" ht="18" outlineLevel="1" x14ac:dyDescent="0.3">
      <c r="B256" s="146">
        <v>29</v>
      </c>
      <c r="C256" s="199">
        <v>42</v>
      </c>
      <c r="D256" s="148" t="str">
        <f>VLOOKUP(C256,'1 - Dorsales clubs'!B:C,2,FALSE)</f>
        <v>Nerea Martinez Sanchez- Sandra Lopez Iriarte</v>
      </c>
      <c r="E256" s="148" t="str">
        <f>VLOOKUP(D256,'1 - Dorsales clubs'!C:D,2,FALSE)</f>
        <v>Club Deportivo enhol Ebrokayak</v>
      </c>
      <c r="F256" s="149" t="s">
        <v>32</v>
      </c>
      <c r="G256" s="150">
        <f>VLOOKUP(C256,TºCrono!B:C,2,FALSE)</f>
        <v>241376</v>
      </c>
      <c r="H256" s="151"/>
      <c r="I256" s="149" t="str">
        <f>IF(G256="D","DESCALIF.",IF(G256="A","ABANDONO",IF(G256="N","NO PRES.",CONCATENATE(AC256,":",AD256,":",AE256))))</f>
        <v>24:13:76</v>
      </c>
      <c r="J256" s="152"/>
      <c r="K256" s="152">
        <f>LEN(G256)</f>
        <v>6</v>
      </c>
      <c r="L256" s="152"/>
      <c r="M256" s="152"/>
      <c r="N256" s="103">
        <f>VALUE(MID(G256,1,K256-4))</f>
        <v>24</v>
      </c>
      <c r="O256" s="103">
        <f>VALUE(MID(G256,K256-4+1,2))</f>
        <v>13</v>
      </c>
      <c r="P256" s="153">
        <f>VALUE(RIGHT(G256,2))</f>
        <v>76</v>
      </c>
      <c r="Q256" s="153"/>
      <c r="R256" s="153">
        <f>IF(O256&lt;VLOOKUP(F256,'Horario salida'!$C$3:$E$32,3,FALSE),N256-1,N256)</f>
        <v>24</v>
      </c>
      <c r="S256" s="153">
        <f>IF(O256&lt;VLOOKUP(F256,'Horario salida'!$C$3:$E$32,3,FALSE),O256+60,O256)</f>
        <v>13</v>
      </c>
      <c r="T256" s="153">
        <f>IF(P256&lt;VLOOKUP(F256,'Horario salida'!$C$3:$F$32,4,FALSE),S256-1,S256)</f>
        <v>13</v>
      </c>
      <c r="U256" s="153">
        <f>IF(P256&lt;VLOOKUP(F256,'Horario salida'!$C$3:$F$32,4,FALSE),P256+100,P256)</f>
        <v>76</v>
      </c>
      <c r="V256" s="153"/>
      <c r="W256" s="153"/>
      <c r="X256" s="153"/>
      <c r="Y256" s="154">
        <f>R256-VLOOKUP(F256,'Horario salida'!$C$3:$D$34,2,FALSE)</f>
        <v>24</v>
      </c>
      <c r="Z256" s="154">
        <f>T256-VLOOKUP(F256,'Horario salida'!$C$3:$E$32,3,FALSE)</f>
        <v>13</v>
      </c>
      <c r="AA256" s="154">
        <f>U256-VLOOKUP(F256,'Horario salida'!$C$3:$F$32,4,FALSE)</f>
        <v>76</v>
      </c>
      <c r="AC256" s="154" t="str">
        <f t="shared" si="361"/>
        <v>24</v>
      </c>
      <c r="AD256" s="154" t="str">
        <f t="shared" si="361"/>
        <v>13</v>
      </c>
      <c r="AE256" s="154" t="str">
        <f t="shared" si="361"/>
        <v>76</v>
      </c>
    </row>
    <row r="257" spans="2:32" ht="18" outlineLevel="1" x14ac:dyDescent="0.35">
      <c r="B257" s="146">
        <v>26</v>
      </c>
      <c r="C257" s="38">
        <v>200</v>
      </c>
      <c r="D257" s="148" t="str">
        <f>VLOOKUP(C257,'1 - Dorsales clubs'!B:C,2,FALSE)</f>
        <v>INÉS CEBOLLA ALLOZA - ZILIA PITARCH HERAS</v>
      </c>
      <c r="E257" s="148" t="str">
        <f>VLOOKUP(D257,'1 - Dorsales clubs'!C:D,2,FALSE)</f>
        <v>CENTRO NATACIÓN HELIOS</v>
      </c>
      <c r="F257" s="149" t="s">
        <v>32</v>
      </c>
      <c r="G257" s="150">
        <f>VLOOKUP(C257,TºCrono!B:C,2,FALSE)</f>
        <v>282535</v>
      </c>
      <c r="H257" s="151"/>
      <c r="I257" s="149" t="str">
        <f>IF(G257="D","DESCALIF.",IF(G257="A","ABANDONO",IF(G257="N","NO PRES.",CONCATENATE(AC257,":",AD257,":",AE257))))</f>
        <v>28:25:35</v>
      </c>
      <c r="J257" s="152"/>
      <c r="K257" s="152">
        <f>LEN(G257)</f>
        <v>6</v>
      </c>
      <c r="L257" s="152"/>
      <c r="M257" s="152"/>
      <c r="N257" s="103">
        <f>VALUE(MID(G257,1,K257-4))</f>
        <v>28</v>
      </c>
      <c r="O257" s="103">
        <f>VALUE(MID(G257,K257-4+1,2))</f>
        <v>25</v>
      </c>
      <c r="P257" s="153">
        <f>VALUE(RIGHT(G257,2))</f>
        <v>35</v>
      </c>
      <c r="Q257" s="153"/>
      <c r="R257" s="153">
        <f>IF(O257&lt;VLOOKUP(F257,'Horario salida'!$C$3:$E$32,3,FALSE),N257-1,N257)</f>
        <v>28</v>
      </c>
      <c r="S257" s="153">
        <f>IF(O257&lt;VLOOKUP(F257,'Horario salida'!$C$3:$E$32,3,FALSE),O257+60,O257)</f>
        <v>25</v>
      </c>
      <c r="T257" s="153">
        <f>IF(P257&lt;VLOOKUP(F257,'Horario salida'!$C$3:$F$32,4,FALSE),S257-1,S257)</f>
        <v>25</v>
      </c>
      <c r="U257" s="153">
        <f>IF(P257&lt;VLOOKUP(F257,'Horario salida'!$C$3:$F$32,4,FALSE),P257+100,P257)</f>
        <v>35</v>
      </c>
      <c r="V257" s="153"/>
      <c r="W257" s="153"/>
      <c r="X257" s="153"/>
      <c r="Y257" s="154">
        <f>R257-VLOOKUP(F257,'Horario salida'!$C$3:$D$34,2,FALSE)</f>
        <v>28</v>
      </c>
      <c r="Z257" s="154">
        <f>T257-VLOOKUP(F257,'Horario salida'!$C$3:$E$32,3,FALSE)</f>
        <v>25</v>
      </c>
      <c r="AA257" s="154">
        <f>U257-VLOOKUP(F257,'Horario salida'!$C$3:$F$32,4,FALSE)</f>
        <v>35</v>
      </c>
      <c r="AC257" s="154" t="str">
        <f t="shared" ref="AC257" si="362">TEXT(Y257,"00")</f>
        <v>28</v>
      </c>
      <c r="AD257" s="154" t="str">
        <f t="shared" ref="AD257" si="363">TEXT(Z257,"00")</f>
        <v>25</v>
      </c>
      <c r="AE257" s="154" t="str">
        <f t="shared" ref="AE257" si="364">TEXT(AA257,"00")</f>
        <v>35</v>
      </c>
    </row>
    <row r="258" spans="2:32" outlineLevel="1" x14ac:dyDescent="0.3">
      <c r="B258" s="131"/>
      <c r="C258" s="155"/>
      <c r="D258" s="103"/>
      <c r="E258" s="103"/>
      <c r="F258" s="153"/>
      <c r="G258" s="157"/>
      <c r="I258" s="153"/>
      <c r="K258" s="152"/>
      <c r="P258" s="153"/>
      <c r="Q258" s="153"/>
      <c r="R258" s="153"/>
      <c r="S258" s="153"/>
      <c r="T258" s="153"/>
      <c r="U258" s="153"/>
      <c r="V258" s="153"/>
      <c r="W258" s="153"/>
      <c r="X258" s="153"/>
      <c r="Y258" s="154"/>
      <c r="Z258" s="154"/>
      <c r="AA258" s="154"/>
      <c r="AC258" s="154"/>
      <c r="AD258" s="154"/>
      <c r="AE258" s="154"/>
    </row>
    <row r="259" spans="2:32" outlineLevel="1" x14ac:dyDescent="0.3">
      <c r="C259" s="133"/>
      <c r="D259" s="134" t="s">
        <v>10</v>
      </c>
      <c r="E259" s="134" t="s">
        <v>36</v>
      </c>
      <c r="F259" s="135" t="s">
        <v>17</v>
      </c>
      <c r="G259" s="136"/>
      <c r="H259" s="137"/>
      <c r="I259" s="138">
        <f>VLOOKUP(F261,DATOS!$C$5:$D$40,2,FALSE)</f>
        <v>7</v>
      </c>
      <c r="J259" s="103">
        <f>COUNTIF(F261:$F$802,F261)</f>
        <v>9</v>
      </c>
      <c r="N259" s="123"/>
      <c r="O259" s="123"/>
      <c r="P259" s="123"/>
      <c r="Q259" s="128"/>
      <c r="R259" s="128"/>
      <c r="S259" s="128"/>
      <c r="T259" s="128"/>
      <c r="U259" s="128"/>
      <c r="V259" s="128"/>
      <c r="W259" s="128"/>
      <c r="X259" s="128"/>
      <c r="Y259" s="129"/>
      <c r="Z259" s="129"/>
      <c r="AA259" s="129"/>
      <c r="AB259" s="128"/>
      <c r="AC259" s="129"/>
      <c r="AD259" s="129"/>
      <c r="AE259" s="129"/>
    </row>
    <row r="260" spans="2:32" outlineLevel="1" x14ac:dyDescent="0.3">
      <c r="B260" s="134" t="s">
        <v>20</v>
      </c>
      <c r="C260" s="139" t="s">
        <v>3</v>
      </c>
      <c r="D260" s="134" t="s">
        <v>0</v>
      </c>
      <c r="E260" s="134" t="s">
        <v>1</v>
      </c>
      <c r="F260" s="134" t="s">
        <v>22</v>
      </c>
      <c r="G260" s="140" t="s">
        <v>7</v>
      </c>
      <c r="H260" s="141"/>
      <c r="I260" s="142" t="s">
        <v>8</v>
      </c>
      <c r="N260" s="143"/>
      <c r="O260" s="143"/>
      <c r="P260" s="144"/>
      <c r="Q260" s="143"/>
      <c r="R260" s="144"/>
      <c r="S260" s="144"/>
      <c r="T260" s="144"/>
      <c r="U260" s="144"/>
      <c r="V260" s="144"/>
      <c r="W260" s="144"/>
      <c r="X260" s="143"/>
      <c r="Y260" s="145"/>
      <c r="Z260" s="145"/>
      <c r="AA260" s="145"/>
      <c r="AC260" s="145"/>
      <c r="AD260" s="145"/>
      <c r="AE260" s="145"/>
    </row>
    <row r="261" spans="2:32" ht="18" outlineLevel="1" x14ac:dyDescent="0.35">
      <c r="B261" s="146">
        <v>33</v>
      </c>
      <c r="C261" s="38">
        <v>273</v>
      </c>
      <c r="D261" s="148" t="str">
        <f>VLOOKUP(C261,'1 - Dorsales clubs'!B:C,2,FALSE)</f>
        <v>Pablo Zamora Bustamante - Víctor Bobillo de la Nava</v>
      </c>
      <c r="E261" s="148" t="str">
        <f>VLOOKUP(D261,'1 - Dorsales clubs'!C:D,2,FALSE)</f>
        <v>Embarcacion combinada</v>
      </c>
      <c r="F261" s="149" t="s">
        <v>31</v>
      </c>
      <c r="G261" s="150">
        <f>VLOOKUP(C261,TºCrono!B:C,2,FALSE)</f>
        <v>203975</v>
      </c>
      <c r="H261" s="151"/>
      <c r="I261" s="149" t="str">
        <f t="shared" ref="I261:I262" si="365">IF(G261="D","DESCALIF.",IF(G261="A","ABANDONO",IF(G261="N","NO PRES.",CONCATENATE(AC261,":",AD261,":",AE261))))</f>
        <v>20:39:75</v>
      </c>
      <c r="J261" s="152"/>
      <c r="K261" s="152">
        <f t="shared" ref="K261:K262" si="366">LEN(G261)</f>
        <v>6</v>
      </c>
      <c r="L261" s="152"/>
      <c r="M261" s="152"/>
      <c r="N261" s="103">
        <f t="shared" ref="N261:N262" si="367">VALUE(MID(G261,1,K261-4))</f>
        <v>20</v>
      </c>
      <c r="O261" s="103">
        <f t="shared" ref="O261:O262" si="368">VALUE(MID(G261,K261-4+1,2))</f>
        <v>39</v>
      </c>
      <c r="P261" s="153">
        <f t="shared" ref="P261:P262" si="369">VALUE(RIGHT(G261,2))</f>
        <v>75</v>
      </c>
      <c r="Q261" s="153"/>
      <c r="R261" s="153">
        <f>IF(O261&lt;VLOOKUP(F261,'Horario salida'!$C$3:$E$32,3,FALSE),N261-1,N261)</f>
        <v>20</v>
      </c>
      <c r="S261" s="153">
        <f>IF(O261&lt;VLOOKUP(F261,'Horario salida'!$C$3:$E$32,3,FALSE),O261+60,O261)</f>
        <v>39</v>
      </c>
      <c r="T261" s="153">
        <f>IF(P261&lt;VLOOKUP(F261,'Horario salida'!$C$3:$F$32,4,FALSE),S261-1,S261)</f>
        <v>39</v>
      </c>
      <c r="U261" s="153">
        <f>IF(P261&lt;VLOOKUP(F261,'Horario salida'!$C$3:$F$32,4,FALSE),P261+100,P261)</f>
        <v>75</v>
      </c>
      <c r="V261" s="153"/>
      <c r="W261" s="153"/>
      <c r="X261" s="153"/>
      <c r="Y261" s="154">
        <f>R261-VLOOKUP(F261,'Horario salida'!$C$3:$D$34,2,FALSE)</f>
        <v>20</v>
      </c>
      <c r="Z261" s="154">
        <f>T261-VLOOKUP(F261,'Horario salida'!$C$3:$E$32,3,FALSE)</f>
        <v>39</v>
      </c>
      <c r="AA261" s="154">
        <f>U261-VLOOKUP(F261,'Horario salida'!$C$3:$F$32,4,FALSE)</f>
        <v>75</v>
      </c>
      <c r="AC261" s="154" t="str">
        <f t="shared" ref="AC261:AC262" si="370">TEXT(Y261,"00")</f>
        <v>20</v>
      </c>
      <c r="AD261" s="154" t="str">
        <f t="shared" ref="AD261:AD262" si="371">TEXT(Z261,"00")</f>
        <v>39</v>
      </c>
      <c r="AE261" s="154" t="str">
        <f t="shared" ref="AE261:AE262" si="372">TEXT(AA261,"00")</f>
        <v>75</v>
      </c>
    </row>
    <row r="262" spans="2:32" ht="18" outlineLevel="1" x14ac:dyDescent="0.3">
      <c r="B262" s="146">
        <v>29</v>
      </c>
      <c r="C262" s="199">
        <v>270</v>
      </c>
      <c r="D262" s="148" t="str">
        <f>VLOOKUP(C262,'1 - Dorsales clubs'!B:C,2,FALSE)</f>
        <v>David Machado Herrezuelo - Marco A. Santos García</v>
      </c>
      <c r="E262" s="148" t="str">
        <f>VLOOKUP(D262,'1 - Dorsales clubs'!C:D,2,FALSE)</f>
        <v>Embarcacion combinada</v>
      </c>
      <c r="F262" s="149" t="s">
        <v>31</v>
      </c>
      <c r="G262" s="150">
        <f>VLOOKUP(C262,TºCrono!B:C,2,FALSE)</f>
        <v>210039</v>
      </c>
      <c r="H262" s="151"/>
      <c r="I262" s="149" t="str">
        <f t="shared" si="365"/>
        <v>21:00:39</v>
      </c>
      <c r="J262" s="152"/>
      <c r="K262" s="152">
        <f t="shared" si="366"/>
        <v>6</v>
      </c>
      <c r="L262" s="152"/>
      <c r="M262" s="152"/>
      <c r="N262" s="103">
        <f t="shared" si="367"/>
        <v>21</v>
      </c>
      <c r="O262" s="103">
        <f t="shared" si="368"/>
        <v>0</v>
      </c>
      <c r="P262" s="153">
        <f t="shared" si="369"/>
        <v>39</v>
      </c>
      <c r="Q262" s="153"/>
      <c r="R262" s="153">
        <f>IF(O262&lt;VLOOKUP(F262,'Horario salida'!$C$3:$E$32,3,FALSE),N262-1,N262)</f>
        <v>21</v>
      </c>
      <c r="S262" s="153">
        <f>IF(O262&lt;VLOOKUP(F262,'Horario salida'!$C$3:$E$32,3,FALSE),O262+60,O262)</f>
        <v>0</v>
      </c>
      <c r="T262" s="153">
        <f>IF(P262&lt;VLOOKUP(F262,'Horario salida'!$C$3:$F$32,4,FALSE),S262-1,S262)</f>
        <v>0</v>
      </c>
      <c r="U262" s="153">
        <f>IF(P262&lt;VLOOKUP(F262,'Horario salida'!$C$3:$F$32,4,FALSE),P262+100,P262)</f>
        <v>39</v>
      </c>
      <c r="V262" s="153"/>
      <c r="W262" s="153"/>
      <c r="X262" s="153"/>
      <c r="Y262" s="154">
        <f>R262-VLOOKUP(F262,'Horario salida'!$C$3:$D$34,2,FALSE)</f>
        <v>21</v>
      </c>
      <c r="Z262" s="154">
        <f>T262-VLOOKUP(F262,'Horario salida'!$C$3:$E$32,3,FALSE)</f>
        <v>0</v>
      </c>
      <c r="AA262" s="154">
        <f>U262-VLOOKUP(F262,'Horario salida'!$C$3:$F$32,4,FALSE)</f>
        <v>39</v>
      </c>
      <c r="AC262" s="154" t="str">
        <f t="shared" si="370"/>
        <v>21</v>
      </c>
      <c r="AD262" s="154" t="str">
        <f t="shared" si="371"/>
        <v>00</v>
      </c>
      <c r="AE262" s="154" t="str">
        <f t="shared" si="372"/>
        <v>39</v>
      </c>
    </row>
    <row r="263" spans="2:32" ht="18" outlineLevel="1" x14ac:dyDescent="0.3">
      <c r="B263" s="146">
        <v>26</v>
      </c>
      <c r="C263" s="199">
        <v>267</v>
      </c>
      <c r="D263" s="148" t="str">
        <f>VLOOKUP(C263,'1 - Dorsales clubs'!B:C,2,FALSE)</f>
        <v>JOSE LUIS GIL RENEDO - ENRIQUE TORRES PEDRIZA</v>
      </c>
      <c r="E263" s="148" t="str">
        <f>VLOOKUP(D263,'1 - Dorsales clubs'!C:D,2,FALSE)</f>
        <v>CLUB PIRAGÜISMO TUDELA DE DUERO</v>
      </c>
      <c r="F263" s="149" t="s">
        <v>31</v>
      </c>
      <c r="G263" s="150">
        <f>VLOOKUP(C263,TºCrono!B:C,2,FALSE)</f>
        <v>235245</v>
      </c>
      <c r="H263" s="151"/>
      <c r="I263" s="149" t="str">
        <f t="shared" ref="I263:I265" si="373">IF(G263="D","DESCALIF.",IF(G263="A","ABANDONO",IF(G263="N","NO PRES.",CONCATENATE(AC263,":",AD263,":",AE263))))</f>
        <v>23:52:45</v>
      </c>
      <c r="J263" s="152"/>
      <c r="K263" s="152">
        <f t="shared" ref="K263:K266" si="374">LEN(G263)</f>
        <v>6</v>
      </c>
      <c r="L263" s="152"/>
      <c r="M263" s="152"/>
      <c r="N263" s="103">
        <f t="shared" ref="N263:N266" si="375">VALUE(MID(G263,1,K263-4))</f>
        <v>23</v>
      </c>
      <c r="O263" s="103">
        <f t="shared" ref="O263:O266" si="376">VALUE(MID(G263,K263-4+1,2))</f>
        <v>52</v>
      </c>
      <c r="P263" s="153">
        <f t="shared" ref="P263:P266" si="377">VALUE(RIGHT(G263,2))</f>
        <v>45</v>
      </c>
      <c r="Q263" s="153"/>
      <c r="R263" s="153">
        <f>IF(O263&lt;VLOOKUP(F263,'Horario salida'!$C$3:$E$32,3,FALSE),N263-1,N263)</f>
        <v>23</v>
      </c>
      <c r="S263" s="153">
        <f>IF(O263&lt;VLOOKUP(F263,'Horario salida'!$C$3:$E$32,3,FALSE),O263+60,O263)</f>
        <v>52</v>
      </c>
      <c r="T263" s="153">
        <f>IF(P263&lt;VLOOKUP(F263,'Horario salida'!$C$3:$F$32,4,FALSE),S263-1,S263)</f>
        <v>52</v>
      </c>
      <c r="U263" s="153">
        <f>IF(P263&lt;VLOOKUP(F263,'Horario salida'!$C$3:$F$32,4,FALSE),P263+100,P263)</f>
        <v>45</v>
      </c>
      <c r="V263" s="153"/>
      <c r="W263" s="153"/>
      <c r="X263" s="153"/>
      <c r="Y263" s="154">
        <f>R263-VLOOKUP(F263,'Horario salida'!$C$3:$D$34,2,FALSE)</f>
        <v>23</v>
      </c>
      <c r="Z263" s="154">
        <f>T263-VLOOKUP(F263,'Horario salida'!$C$3:$E$32,3,FALSE)</f>
        <v>52</v>
      </c>
      <c r="AA263" s="154">
        <f>U263-VLOOKUP(F263,'Horario salida'!$C$3:$F$32,4,FALSE)</f>
        <v>45</v>
      </c>
      <c r="AC263" s="154" t="str">
        <f t="shared" ref="AC263:AC266" si="378">TEXT(Y263,"00")</f>
        <v>23</v>
      </c>
      <c r="AD263" s="154" t="str">
        <f t="shared" ref="AD263:AD266" si="379">TEXT(Z263,"00")</f>
        <v>52</v>
      </c>
      <c r="AE263" s="154" t="str">
        <f t="shared" ref="AE263:AE266" si="380">TEXT(AA263,"00")</f>
        <v>45</v>
      </c>
    </row>
    <row r="264" spans="2:32" ht="18" outlineLevel="1" x14ac:dyDescent="0.3">
      <c r="B264" s="146">
        <v>24</v>
      </c>
      <c r="C264" s="199">
        <v>41</v>
      </c>
      <c r="D264" s="148" t="str">
        <f>VLOOKUP(C264,'1 - Dorsales clubs'!B:C,2,FALSE)</f>
        <v>Carlos Reviriego Cuenca-Javier Rodero la Fuente</v>
      </c>
      <c r="E264" s="148" t="str">
        <f>VLOOKUP(D264,'1 - Dorsales clubs'!C:D,2,FALSE)</f>
        <v>Club Deportivo enhol Ebrokayak</v>
      </c>
      <c r="F264" s="149" t="s">
        <v>31</v>
      </c>
      <c r="G264" s="150">
        <f>VLOOKUP(C264,TºCrono!B:C,2,FALSE)</f>
        <v>240126</v>
      </c>
      <c r="H264" s="151"/>
      <c r="I264" s="149" t="str">
        <f t="shared" si="373"/>
        <v>24:01:26</v>
      </c>
      <c r="J264" s="152"/>
      <c r="K264" s="152">
        <f t="shared" si="374"/>
        <v>6</v>
      </c>
      <c r="L264" s="152"/>
      <c r="M264" s="152"/>
      <c r="N264" s="103">
        <f t="shared" si="375"/>
        <v>24</v>
      </c>
      <c r="O264" s="103">
        <f t="shared" si="376"/>
        <v>1</v>
      </c>
      <c r="P264" s="153">
        <f t="shared" si="377"/>
        <v>26</v>
      </c>
      <c r="Q264" s="153"/>
      <c r="R264" s="153">
        <f>IF(O264&lt;VLOOKUP(F264,'Horario salida'!$C$3:$E$32,3,FALSE),N264-1,N264)</f>
        <v>24</v>
      </c>
      <c r="S264" s="153">
        <f>IF(O264&lt;VLOOKUP(F264,'Horario salida'!$C$3:$E$32,3,FALSE),O264+60,O264)</f>
        <v>1</v>
      </c>
      <c r="T264" s="153">
        <f>IF(P264&lt;VLOOKUP(F264,'Horario salida'!$C$3:$F$32,4,FALSE),S264-1,S264)</f>
        <v>1</v>
      </c>
      <c r="U264" s="153">
        <f>IF(P264&lt;VLOOKUP(F264,'Horario salida'!$C$3:$F$32,4,FALSE),P264+100,P264)</f>
        <v>26</v>
      </c>
      <c r="V264" s="153"/>
      <c r="W264" s="153"/>
      <c r="X264" s="153"/>
      <c r="Y264" s="154">
        <f>R264-VLOOKUP(F264,'Horario salida'!$C$3:$D$34,2,FALSE)</f>
        <v>24</v>
      </c>
      <c r="Z264" s="154">
        <f>T264-VLOOKUP(F264,'Horario salida'!$C$3:$E$32,3,FALSE)</f>
        <v>1</v>
      </c>
      <c r="AA264" s="154">
        <f>U264-VLOOKUP(F264,'Horario salida'!$C$3:$F$32,4,FALSE)</f>
        <v>26</v>
      </c>
      <c r="AC264" s="154" t="str">
        <f t="shared" si="378"/>
        <v>24</v>
      </c>
      <c r="AD264" s="154" t="str">
        <f t="shared" si="379"/>
        <v>01</v>
      </c>
      <c r="AE264" s="154" t="str">
        <f t="shared" si="380"/>
        <v>26</v>
      </c>
    </row>
    <row r="265" spans="2:32" ht="18" outlineLevel="1" x14ac:dyDescent="0.35">
      <c r="B265" s="146">
        <v>23</v>
      </c>
      <c r="C265" s="38">
        <v>44</v>
      </c>
      <c r="D265" s="148" t="str">
        <f>VLOOKUP(C265,'1 - Dorsales clubs'!B:C,2,FALSE)</f>
        <v>Luis Navas Camara- Alvaro Osés</v>
      </c>
      <c r="E265" s="148" t="str">
        <f>VLOOKUP(D265,'1 - Dorsales clubs'!C:D,2,FALSE)</f>
        <v>Club Deportivo enhol Ebrokayak</v>
      </c>
      <c r="F265" s="149" t="s">
        <v>31</v>
      </c>
      <c r="G265" s="150">
        <f>VLOOKUP(C265,TºCrono!B:C,2,FALSE)</f>
        <v>252960</v>
      </c>
      <c r="H265" s="151"/>
      <c r="I265" s="149" t="str">
        <f t="shared" si="373"/>
        <v>25:29:60</v>
      </c>
      <c r="J265" s="152"/>
      <c r="K265" s="152">
        <f t="shared" si="374"/>
        <v>6</v>
      </c>
      <c r="L265" s="152"/>
      <c r="M265" s="152"/>
      <c r="N265" s="103">
        <f t="shared" si="375"/>
        <v>25</v>
      </c>
      <c r="O265" s="103">
        <f t="shared" si="376"/>
        <v>29</v>
      </c>
      <c r="P265" s="153">
        <f t="shared" si="377"/>
        <v>60</v>
      </c>
      <c r="Q265" s="153"/>
      <c r="R265" s="153">
        <f>IF(O265&lt;VLOOKUP(F265,'Horario salida'!$C$3:$E$32,3,FALSE),N265-1,N265)</f>
        <v>25</v>
      </c>
      <c r="S265" s="153">
        <f>IF(O265&lt;VLOOKUP(F265,'Horario salida'!$C$3:$E$32,3,FALSE),O265+60,O265)</f>
        <v>29</v>
      </c>
      <c r="T265" s="153">
        <f>IF(P265&lt;VLOOKUP(F265,'Horario salida'!$C$3:$F$32,4,FALSE),S265-1,S265)</f>
        <v>29</v>
      </c>
      <c r="U265" s="153">
        <f>IF(P265&lt;VLOOKUP(F265,'Horario salida'!$C$3:$F$32,4,FALSE),P265+100,P265)</f>
        <v>60</v>
      </c>
      <c r="V265" s="153"/>
      <c r="W265" s="153"/>
      <c r="X265" s="153"/>
      <c r="Y265" s="154">
        <f>R265-VLOOKUP(F265,'Horario salida'!$C$3:$D$34,2,FALSE)</f>
        <v>25</v>
      </c>
      <c r="Z265" s="154">
        <f>T265-VLOOKUP(F265,'Horario salida'!$C$3:$E$32,3,FALSE)</f>
        <v>29</v>
      </c>
      <c r="AA265" s="154">
        <f>U265-VLOOKUP(F265,'Horario salida'!$C$3:$F$32,4,FALSE)</f>
        <v>60</v>
      </c>
      <c r="AC265" s="154" t="str">
        <f t="shared" si="378"/>
        <v>25</v>
      </c>
      <c r="AD265" s="154" t="str">
        <f t="shared" si="379"/>
        <v>29</v>
      </c>
      <c r="AE265" s="154" t="str">
        <f t="shared" si="380"/>
        <v>60</v>
      </c>
    </row>
    <row r="266" spans="2:32" ht="18" outlineLevel="1" x14ac:dyDescent="0.3">
      <c r="B266" s="146">
        <v>22</v>
      </c>
      <c r="C266" s="199">
        <v>205</v>
      </c>
      <c r="D266" s="148" t="str">
        <f>VLOOKUP(C266,'1 - Dorsales clubs'!B:C,2,FALSE)</f>
        <v>FRANCISCO JAVIER RUIZ ROMEO - DANIEL HERNÁNDEZ BURRIEL</v>
      </c>
      <c r="E266" s="148" t="str">
        <f>VLOOKUP(D266,'1 - Dorsales clubs'!C:D,2,FALSE)</f>
        <v>CENTRO NATACIÓN HELIOS</v>
      </c>
      <c r="F266" s="149" t="s">
        <v>31</v>
      </c>
      <c r="G266" s="150" t="str">
        <f>VLOOKUP(C266,TºCrono!B:C,2,FALSE)</f>
        <v>ABANDONO</v>
      </c>
      <c r="H266" s="151"/>
      <c r="I266" s="149" t="s">
        <v>448</v>
      </c>
      <c r="J266" s="152"/>
      <c r="K266" s="152">
        <f t="shared" si="374"/>
        <v>8</v>
      </c>
      <c r="L266" s="152"/>
      <c r="M266" s="152"/>
      <c r="N266" s="103" t="e">
        <f t="shared" si="375"/>
        <v>#VALUE!</v>
      </c>
      <c r="O266" s="103" t="e">
        <f t="shared" si="376"/>
        <v>#VALUE!</v>
      </c>
      <c r="P266" s="153" t="e">
        <f t="shared" si="377"/>
        <v>#VALUE!</v>
      </c>
      <c r="Q266" s="153"/>
      <c r="R266" s="153" t="e">
        <f>IF(O266&lt;VLOOKUP(F266,'Horario salida'!$C$3:$E$32,3,FALSE),N266-1,N266)</f>
        <v>#VALUE!</v>
      </c>
      <c r="S266" s="153" t="e">
        <f>IF(O266&lt;VLOOKUP(F266,'Horario salida'!$C$3:$E$32,3,FALSE),O266+60,O266)</f>
        <v>#VALUE!</v>
      </c>
      <c r="T266" s="153" t="e">
        <f>IF(P266&lt;VLOOKUP(F266,'Horario salida'!$C$3:$F$32,4,FALSE),S266-1,S266)</f>
        <v>#VALUE!</v>
      </c>
      <c r="U266" s="153" t="e">
        <f>IF(P266&lt;VLOOKUP(F266,'Horario salida'!$C$3:$F$32,4,FALSE),P266+100,P266)</f>
        <v>#VALUE!</v>
      </c>
      <c r="V266" s="153"/>
      <c r="W266" s="153"/>
      <c r="X266" s="153"/>
      <c r="Y266" s="154" t="e">
        <f>R266-VLOOKUP(F266,'Horario salida'!$C$3:$D$34,2,FALSE)</f>
        <v>#VALUE!</v>
      </c>
      <c r="Z266" s="154" t="e">
        <f>T266-VLOOKUP(F266,'Horario salida'!$C$3:$E$32,3,FALSE)</f>
        <v>#VALUE!</v>
      </c>
      <c r="AA266" s="154" t="e">
        <f>U266-VLOOKUP(F266,'Horario salida'!$C$3:$F$32,4,FALSE)</f>
        <v>#VALUE!</v>
      </c>
      <c r="AC266" s="154" t="e">
        <f t="shared" si="378"/>
        <v>#VALUE!</v>
      </c>
      <c r="AD266" s="154" t="e">
        <f t="shared" si="379"/>
        <v>#VALUE!</v>
      </c>
      <c r="AE266" s="154" t="e">
        <f t="shared" si="380"/>
        <v>#VALUE!</v>
      </c>
    </row>
    <row r="267" spans="2:32" ht="17.399999999999999" outlineLevel="1" x14ac:dyDescent="0.3">
      <c r="B267" s="131"/>
      <c r="C267" s="155"/>
      <c r="D267" s="125"/>
      <c r="E267" s="156"/>
      <c r="F267" s="153"/>
      <c r="G267" s="157"/>
      <c r="I267" s="153"/>
      <c r="J267" s="152"/>
      <c r="K267" s="152"/>
      <c r="L267" s="152"/>
      <c r="M267" s="152"/>
      <c r="P267" s="153"/>
      <c r="Q267" s="153"/>
      <c r="R267" s="153"/>
      <c r="S267" s="153"/>
      <c r="T267" s="153"/>
      <c r="U267" s="153"/>
      <c r="V267" s="153"/>
      <c r="W267" s="153"/>
      <c r="X267" s="153"/>
      <c r="Y267" s="154"/>
      <c r="Z267" s="154"/>
      <c r="AA267" s="154"/>
      <c r="AC267" s="154"/>
      <c r="AD267" s="154"/>
      <c r="AE267" s="154"/>
    </row>
    <row r="268" spans="2:32" outlineLevel="1" x14ac:dyDescent="0.3">
      <c r="C268" s="133"/>
      <c r="D268" s="134" t="s">
        <v>10</v>
      </c>
      <c r="E268" s="134" t="s">
        <v>453</v>
      </c>
      <c r="F268" s="135" t="s">
        <v>17</v>
      </c>
      <c r="G268" s="136"/>
      <c r="H268" s="137"/>
      <c r="I268" s="138">
        <f>VLOOKUP(F270,DATOS!$C$5:$D$40,2,FALSE)</f>
        <v>7</v>
      </c>
      <c r="J268" s="103">
        <f>COUNTIF(F270:$F$802,F270)</f>
        <v>3</v>
      </c>
      <c r="N268" s="123"/>
      <c r="O268" s="123"/>
      <c r="P268" s="123"/>
      <c r="Q268" s="128"/>
      <c r="R268" s="128"/>
      <c r="S268" s="128"/>
      <c r="T268" s="128"/>
      <c r="U268" s="128"/>
      <c r="V268" s="128"/>
      <c r="W268" s="128"/>
      <c r="X268" s="128"/>
      <c r="Y268" s="129"/>
      <c r="Z268" s="129"/>
      <c r="AA268" s="129"/>
      <c r="AB268" s="128"/>
      <c r="AC268" s="129"/>
      <c r="AD268" s="129"/>
      <c r="AE268" s="129"/>
    </row>
    <row r="269" spans="2:32" outlineLevel="1" x14ac:dyDescent="0.3">
      <c r="B269" s="134" t="s">
        <v>20</v>
      </c>
      <c r="C269" s="139" t="s">
        <v>3</v>
      </c>
      <c r="D269" s="134" t="s">
        <v>0</v>
      </c>
      <c r="E269" s="134" t="s">
        <v>1</v>
      </c>
      <c r="F269" s="134" t="s">
        <v>22</v>
      </c>
      <c r="G269" s="140" t="s">
        <v>7</v>
      </c>
      <c r="H269" s="141"/>
      <c r="I269" s="142" t="s">
        <v>8</v>
      </c>
      <c r="N269" s="143"/>
      <c r="O269" s="143"/>
      <c r="P269" s="144"/>
      <c r="Q269" s="143"/>
      <c r="R269" s="144"/>
      <c r="S269" s="144"/>
      <c r="T269" s="144"/>
      <c r="U269" s="144"/>
      <c r="V269" s="144"/>
      <c r="W269" s="144"/>
      <c r="X269" s="143"/>
      <c r="Y269" s="145"/>
      <c r="Z269" s="145"/>
      <c r="AA269" s="145"/>
      <c r="AC269" s="145"/>
      <c r="AD269" s="145"/>
      <c r="AE269" s="145"/>
    </row>
    <row r="270" spans="2:32" ht="18" outlineLevel="1" x14ac:dyDescent="0.3">
      <c r="B270" s="146">
        <v>33</v>
      </c>
      <c r="C270" s="199">
        <v>46</v>
      </c>
      <c r="D270" s="148" t="str">
        <f>VLOOKUP(C270,'1 - Dorsales clubs'!B:C,2,FALSE)</f>
        <v>Belén Sánchez Jiménez- Mai Moneo Arcos</v>
      </c>
      <c r="E270" s="148" t="str">
        <f>VLOOKUP(D270,'1 - Dorsales clubs'!C:D,2,FALSE)</f>
        <v>Club Deportivo enhol Ebrokayak</v>
      </c>
      <c r="F270" s="149" t="s">
        <v>31</v>
      </c>
      <c r="G270" s="150">
        <f>VLOOKUP(C270,TºCrono!B:C,2,FALSE)</f>
        <v>285685</v>
      </c>
      <c r="H270" s="151"/>
      <c r="I270" s="149" t="str">
        <f t="shared" ref="I270:I272" si="381">IF(G270="D","DESCALIF.",IF(G270="A","ABANDONO",IF(G270="N","NO PRES.",CONCATENATE(AC270,":",AD270,":",AE270))))</f>
        <v>28:56:85</v>
      </c>
      <c r="J270" s="152"/>
      <c r="K270" s="152">
        <f t="shared" ref="K270:K272" si="382">LEN(G270)</f>
        <v>6</v>
      </c>
      <c r="L270" s="152"/>
      <c r="M270" s="152"/>
      <c r="N270" s="103">
        <f t="shared" ref="N270:N272" si="383">VALUE(MID(G270,1,K270-4))</f>
        <v>28</v>
      </c>
      <c r="O270" s="103">
        <f t="shared" ref="O270:O272" si="384">VALUE(MID(G270,K270-4+1,2))</f>
        <v>56</v>
      </c>
      <c r="P270" s="153">
        <f t="shared" ref="P270:P272" si="385">VALUE(RIGHT(G270,2))</f>
        <v>85</v>
      </c>
      <c r="Q270" s="153"/>
      <c r="R270" s="153">
        <f>IF(O270&lt;VLOOKUP(F270,'Horario salida'!$C$3:$E$32,3,FALSE),N270-1,N270)</f>
        <v>28</v>
      </c>
      <c r="S270" s="153">
        <f>IF(O270&lt;VLOOKUP(F270,'Horario salida'!$C$3:$E$32,3,FALSE),O270+60,O270)</f>
        <v>56</v>
      </c>
      <c r="T270" s="153">
        <f>IF(P270&lt;VLOOKUP(F270,'Horario salida'!$C$3:$F$32,4,FALSE),S270-1,S270)</f>
        <v>56</v>
      </c>
      <c r="U270" s="153">
        <f>IF(P270&lt;VLOOKUP(F270,'Horario salida'!$C$3:$F$32,4,FALSE),P270+100,P270)</f>
        <v>85</v>
      </c>
      <c r="V270" s="153"/>
      <c r="W270" s="153"/>
      <c r="X270" s="153"/>
      <c r="Y270" s="154">
        <f>R270-VLOOKUP(F270,'Horario salida'!$C$3:$D$34,2,FALSE)</f>
        <v>28</v>
      </c>
      <c r="Z270" s="154">
        <f>T270-VLOOKUP(F270,'Horario salida'!$C$3:$E$32,3,FALSE)</f>
        <v>56</v>
      </c>
      <c r="AA270" s="154">
        <f>U270-VLOOKUP(F270,'Horario salida'!$C$3:$F$32,4,FALSE)</f>
        <v>85</v>
      </c>
      <c r="AC270" s="154" t="str">
        <f t="shared" ref="AC270:AC272" si="386">TEXT(Y270,"00")</f>
        <v>28</v>
      </c>
      <c r="AD270" s="154" t="str">
        <f t="shared" ref="AD270:AD272" si="387">TEXT(Z270,"00")</f>
        <v>56</v>
      </c>
      <c r="AE270" s="154" t="str">
        <f t="shared" ref="AE270:AE272" si="388">TEXT(AA270,"00")</f>
        <v>85</v>
      </c>
      <c r="AF270" s="124" t="s">
        <v>82</v>
      </c>
    </row>
    <row r="271" spans="2:32" ht="18" outlineLevel="1" x14ac:dyDescent="0.35">
      <c r="B271" s="146">
        <v>29</v>
      </c>
      <c r="C271" s="38">
        <v>206</v>
      </c>
      <c r="D271" s="148" t="str">
        <f>VLOOKUP(C271,'1 - Dorsales clubs'!B:C,2,FALSE)</f>
        <v>LUISA MARIA SERNA ROCHE - MARÍA CARMEN PELEGRÍN RODRIGO</v>
      </c>
      <c r="E271" s="148" t="str">
        <f>VLOOKUP(D271,'1 - Dorsales clubs'!C:D,2,FALSE)</f>
        <v>CENTRO NATACIÓN HELIOS</v>
      </c>
      <c r="F271" s="149" t="s">
        <v>31</v>
      </c>
      <c r="G271" s="150">
        <f>VLOOKUP(C271,TºCrono!B:C,2,FALSE)</f>
        <v>292421</v>
      </c>
      <c r="H271" s="151"/>
      <c r="I271" s="149" t="str">
        <f t="shared" si="381"/>
        <v>29:24:21</v>
      </c>
      <c r="J271" s="152"/>
      <c r="K271" s="152">
        <f t="shared" si="382"/>
        <v>6</v>
      </c>
      <c r="L271" s="152"/>
      <c r="M271" s="152"/>
      <c r="N271" s="103">
        <f t="shared" si="383"/>
        <v>29</v>
      </c>
      <c r="O271" s="103">
        <f t="shared" si="384"/>
        <v>24</v>
      </c>
      <c r="P271" s="153">
        <f t="shared" si="385"/>
        <v>21</v>
      </c>
      <c r="Q271" s="153"/>
      <c r="R271" s="153">
        <f>IF(O271&lt;VLOOKUP(F271,'Horario salida'!$C$3:$E$32,3,FALSE),N271-1,N271)</f>
        <v>29</v>
      </c>
      <c r="S271" s="153">
        <f>IF(O271&lt;VLOOKUP(F271,'Horario salida'!$C$3:$E$32,3,FALSE),O271+60,O271)</f>
        <v>24</v>
      </c>
      <c r="T271" s="153">
        <f>IF(P271&lt;VLOOKUP(F271,'Horario salida'!$C$3:$F$32,4,FALSE),S271-1,S271)</f>
        <v>24</v>
      </c>
      <c r="U271" s="153">
        <f>IF(P271&lt;VLOOKUP(F271,'Horario salida'!$C$3:$F$32,4,FALSE),P271+100,P271)</f>
        <v>21</v>
      </c>
      <c r="V271" s="153"/>
      <c r="W271" s="153"/>
      <c r="X271" s="153"/>
      <c r="Y271" s="154">
        <f>R271-VLOOKUP(F271,'Horario salida'!$C$3:$D$34,2,FALSE)</f>
        <v>29</v>
      </c>
      <c r="Z271" s="154">
        <f>T271-VLOOKUP(F271,'Horario salida'!$C$3:$E$32,3,FALSE)</f>
        <v>24</v>
      </c>
      <c r="AA271" s="154">
        <f>U271-VLOOKUP(F271,'Horario salida'!$C$3:$F$32,4,FALSE)</f>
        <v>21</v>
      </c>
      <c r="AC271" s="154" t="str">
        <f t="shared" si="386"/>
        <v>29</v>
      </c>
      <c r="AD271" s="154" t="str">
        <f t="shared" si="387"/>
        <v>24</v>
      </c>
      <c r="AE271" s="154" t="str">
        <f t="shared" si="388"/>
        <v>21</v>
      </c>
    </row>
    <row r="272" spans="2:32" ht="18" outlineLevel="1" x14ac:dyDescent="0.35">
      <c r="B272" s="146">
        <v>26</v>
      </c>
      <c r="C272" s="38">
        <v>251</v>
      </c>
      <c r="D272" s="244" t="str">
        <f>VLOOKUP(C272,'1 - Dorsales clubs'!B:C,2,FALSE)</f>
        <v>LAURA GARCIA -BELEN VILLAR</v>
      </c>
      <c r="E272" s="244" t="str">
        <f>VLOOKUP(D272,'1 - Dorsales clubs'!C:D,2,FALSE)</f>
        <v>CD MONKAYAK HIBERUS</v>
      </c>
      <c r="F272" s="245" t="s">
        <v>31</v>
      </c>
      <c r="G272" s="246">
        <f>VLOOKUP(C272,TºCrono!B:C,2,FALSE)</f>
        <v>325652</v>
      </c>
      <c r="H272" s="159"/>
      <c r="I272" s="245" t="str">
        <f t="shared" si="381"/>
        <v>32:56:52</v>
      </c>
      <c r="J272" s="152"/>
      <c r="K272" s="152">
        <f t="shared" si="382"/>
        <v>6</v>
      </c>
      <c r="L272" s="152"/>
      <c r="M272" s="152"/>
      <c r="N272" s="103">
        <f t="shared" si="383"/>
        <v>32</v>
      </c>
      <c r="O272" s="103">
        <f t="shared" si="384"/>
        <v>56</v>
      </c>
      <c r="P272" s="153">
        <f t="shared" si="385"/>
        <v>52</v>
      </c>
      <c r="Q272" s="153"/>
      <c r="R272" s="153">
        <f>IF(O272&lt;VLOOKUP(F272,'Horario salida'!$C$3:$E$32,3,FALSE),N272-1,N272)</f>
        <v>32</v>
      </c>
      <c r="S272" s="153">
        <f>IF(O272&lt;VLOOKUP(F272,'Horario salida'!$C$3:$E$32,3,FALSE),O272+60,O272)</f>
        <v>56</v>
      </c>
      <c r="T272" s="153">
        <f>IF(P272&lt;VLOOKUP(F272,'Horario salida'!$C$3:$F$32,4,FALSE),S272-1,S272)</f>
        <v>56</v>
      </c>
      <c r="U272" s="153">
        <f>IF(P272&lt;VLOOKUP(F272,'Horario salida'!$C$3:$F$32,4,FALSE),P272+100,P272)</f>
        <v>52</v>
      </c>
      <c r="V272" s="153"/>
      <c r="W272" s="153"/>
      <c r="X272" s="153"/>
      <c r="Y272" s="154">
        <f>R272-VLOOKUP(F272,'Horario salida'!$C$3:$D$34,2,FALSE)</f>
        <v>32</v>
      </c>
      <c r="Z272" s="154">
        <f>T272-VLOOKUP(F272,'Horario salida'!$C$3:$E$32,3,FALSE)</f>
        <v>56</v>
      </c>
      <c r="AA272" s="154">
        <f>U272-VLOOKUP(F272,'Horario salida'!$C$3:$F$32,4,FALSE)</f>
        <v>52</v>
      </c>
      <c r="AC272" s="154" t="str">
        <f t="shared" si="386"/>
        <v>32</v>
      </c>
      <c r="AD272" s="154" t="str">
        <f t="shared" si="387"/>
        <v>56</v>
      </c>
      <c r="AE272" s="154" t="str">
        <f t="shared" si="388"/>
        <v>52</v>
      </c>
    </row>
    <row r="273" spans="2:31" ht="18" outlineLevel="1" x14ac:dyDescent="0.3">
      <c r="B273" s="241"/>
      <c r="C273" s="243"/>
      <c r="D273" s="250"/>
      <c r="E273" s="250"/>
      <c r="F273" s="251"/>
      <c r="G273" s="252"/>
      <c r="H273" s="253"/>
      <c r="I273" s="251"/>
      <c r="J273" s="152"/>
      <c r="K273" s="152"/>
      <c r="L273" s="152"/>
      <c r="M273" s="152"/>
      <c r="P273" s="153"/>
      <c r="Q273" s="153"/>
      <c r="R273" s="153"/>
      <c r="S273" s="153"/>
      <c r="T273" s="153"/>
      <c r="U273" s="153"/>
      <c r="V273" s="153"/>
      <c r="W273" s="153"/>
      <c r="X273" s="153"/>
      <c r="Y273" s="154"/>
      <c r="Z273" s="154"/>
      <c r="AA273" s="154"/>
      <c r="AC273" s="154"/>
      <c r="AD273" s="154"/>
      <c r="AE273" s="154"/>
    </row>
    <row r="274" spans="2:31" ht="17.399999999999999" outlineLevel="1" x14ac:dyDescent="0.3">
      <c r="B274" s="241"/>
      <c r="C274" s="242"/>
      <c r="D274" s="254"/>
      <c r="E274" s="254"/>
      <c r="F274" s="255"/>
      <c r="G274" s="256"/>
      <c r="H274" s="257"/>
      <c r="I274" s="255"/>
      <c r="J274" s="152"/>
      <c r="K274" s="152"/>
      <c r="L274" s="152"/>
      <c r="M274" s="152"/>
      <c r="P274" s="153"/>
      <c r="Q274" s="153"/>
      <c r="R274" s="153"/>
      <c r="S274" s="153"/>
      <c r="T274" s="153"/>
      <c r="U274" s="153"/>
      <c r="V274" s="153"/>
      <c r="W274" s="153"/>
      <c r="X274" s="153"/>
      <c r="Y274" s="154"/>
      <c r="Z274" s="154"/>
      <c r="AA274" s="154"/>
      <c r="AC274" s="154"/>
      <c r="AD274" s="154"/>
      <c r="AE274" s="154"/>
    </row>
    <row r="275" spans="2:31" outlineLevel="1" x14ac:dyDescent="0.3">
      <c r="C275" s="133"/>
      <c r="D275" s="140" t="s">
        <v>10</v>
      </c>
      <c r="E275" s="140" t="s">
        <v>84</v>
      </c>
      <c r="F275" s="247" t="s">
        <v>17</v>
      </c>
      <c r="G275" s="248"/>
      <c r="H275" s="141"/>
      <c r="I275" s="249">
        <f>VLOOKUP(F277,DATOS!$C$5:$D$40,2,FALSE)</f>
        <v>11</v>
      </c>
      <c r="J275" s="103">
        <f>COUNTIF(F277:$F$802,F277)</f>
        <v>11</v>
      </c>
      <c r="N275" s="123"/>
      <c r="O275" s="123"/>
      <c r="P275" s="123"/>
      <c r="Q275" s="128"/>
      <c r="R275" s="128"/>
      <c r="S275" s="128"/>
      <c r="T275" s="128"/>
      <c r="U275" s="128"/>
      <c r="V275" s="128"/>
      <c r="W275" s="128"/>
      <c r="X275" s="128"/>
      <c r="Y275" s="129"/>
      <c r="Z275" s="129"/>
      <c r="AA275" s="129"/>
      <c r="AB275" s="128"/>
      <c r="AC275" s="129"/>
      <c r="AD275" s="129"/>
      <c r="AE275" s="129"/>
    </row>
    <row r="276" spans="2:31" outlineLevel="1" x14ac:dyDescent="0.3">
      <c r="B276" s="134" t="s">
        <v>20</v>
      </c>
      <c r="C276" s="139" t="s">
        <v>3</v>
      </c>
      <c r="D276" s="134" t="s">
        <v>0</v>
      </c>
      <c r="E276" s="134" t="s">
        <v>1</v>
      </c>
      <c r="F276" s="134" t="s">
        <v>22</v>
      </c>
      <c r="G276" s="140" t="s">
        <v>7</v>
      </c>
      <c r="H276" s="141"/>
      <c r="I276" s="142" t="s">
        <v>8</v>
      </c>
      <c r="N276" s="143"/>
      <c r="O276" s="143"/>
      <c r="P276" s="144"/>
      <c r="Q276" s="143"/>
      <c r="R276" s="144"/>
      <c r="S276" s="144"/>
      <c r="T276" s="144"/>
      <c r="U276" s="144"/>
      <c r="V276" s="144"/>
      <c r="W276" s="144"/>
      <c r="X276" s="143"/>
      <c r="Y276" s="145"/>
      <c r="Z276" s="145"/>
      <c r="AA276" s="145"/>
      <c r="AC276" s="145"/>
      <c r="AD276" s="145"/>
      <c r="AE276" s="145"/>
    </row>
    <row r="277" spans="2:31" ht="18" outlineLevel="1" x14ac:dyDescent="0.35">
      <c r="B277" s="146">
        <v>33</v>
      </c>
      <c r="C277" s="38">
        <v>263</v>
      </c>
      <c r="D277" s="148" t="str">
        <f>VLOOKUP(C277,'1 - Dorsales clubs'!B:C,2,FALSE)</f>
        <v>Aimar Amundarain Aguirre - Irati Osa Irureta</v>
      </c>
      <c r="E277" s="148" t="str">
        <f>VLOOKUP(D277,'1 - Dorsales clubs'!C:D,2,FALSE)</f>
        <v>Zumaiako Urola Itsas Adar</v>
      </c>
      <c r="F277" s="149" t="s">
        <v>83</v>
      </c>
      <c r="G277" s="150">
        <f>VLOOKUP(C277,TºCrono!B:C,2,FALSE)</f>
        <v>210147</v>
      </c>
      <c r="H277" s="151"/>
      <c r="I277" s="149" t="str">
        <f t="shared" ref="I277:I283" si="389">IF(G277="D","DESCALIF.",IF(G277="A","ABANDONO",IF(G277="N","NO PRES.",CONCATENATE(AC277,":",AD277,":",AE277))))</f>
        <v>21:01:47</v>
      </c>
      <c r="J277" s="152"/>
      <c r="K277" s="152">
        <f t="shared" ref="K277:K283" si="390">LEN(G277)</f>
        <v>6</v>
      </c>
      <c r="L277" s="152"/>
      <c r="M277" s="152"/>
      <c r="N277" s="103">
        <f t="shared" ref="N277:N283" si="391">VALUE(MID(G277,1,K277-4))</f>
        <v>21</v>
      </c>
      <c r="O277" s="103">
        <f t="shared" ref="O277:O283" si="392">VALUE(MID(G277,K277-4+1,2))</f>
        <v>1</v>
      </c>
      <c r="P277" s="153">
        <f t="shared" ref="P277:P283" si="393">VALUE(RIGHT(G277,2))</f>
        <v>47</v>
      </c>
      <c r="Q277" s="153"/>
      <c r="R277" s="153">
        <f>IF(O277&lt;VLOOKUP(F277,'Horario salida'!$C$3:$E$32,3,FALSE),N277-1,N277)</f>
        <v>21</v>
      </c>
      <c r="S277" s="153">
        <f>IF(O277&lt;VLOOKUP(F277,'Horario salida'!$C$3:$E$32,3,FALSE),O277+60,O277)</f>
        <v>1</v>
      </c>
      <c r="T277" s="153">
        <f>IF(P277&lt;VLOOKUP(F277,'Horario salida'!$C$3:$F$32,4,FALSE),S277-1,S277)</f>
        <v>1</v>
      </c>
      <c r="U277" s="153">
        <f>IF(P277&lt;VLOOKUP(F277,'Horario salida'!$C$3:$F$32,4,FALSE),P277+100,P277)</f>
        <v>47</v>
      </c>
      <c r="V277" s="153"/>
      <c r="W277" s="153"/>
      <c r="X277" s="153"/>
      <c r="Y277" s="154">
        <f>R277-VLOOKUP(F277,'Horario salida'!$C$3:$D$34,2,FALSE)</f>
        <v>21</v>
      </c>
      <c r="Z277" s="154">
        <f>T277-VLOOKUP(F277,'Horario salida'!$C$3:$E$32,3,FALSE)</f>
        <v>1</v>
      </c>
      <c r="AA277" s="154">
        <f>U277-VLOOKUP(F277,'Horario salida'!$C$3:$F$32,4,FALSE)</f>
        <v>47</v>
      </c>
      <c r="AC277" s="154" t="str">
        <f t="shared" ref="AC277:AE283" si="394">TEXT(Y277,"00")</f>
        <v>21</v>
      </c>
      <c r="AD277" s="154" t="str">
        <f t="shared" si="394"/>
        <v>01</v>
      </c>
      <c r="AE277" s="154" t="str">
        <f t="shared" si="394"/>
        <v>47</v>
      </c>
    </row>
    <row r="278" spans="2:31" ht="18" outlineLevel="1" x14ac:dyDescent="0.35">
      <c r="B278" s="146">
        <v>29</v>
      </c>
      <c r="C278" s="38">
        <v>117</v>
      </c>
      <c r="D278" s="148" t="str">
        <f>VLOOKUP(C278,'1 - Dorsales clubs'!B:C,2,FALSE)</f>
        <v>IKER BOE - LIDIA DIEZ</v>
      </c>
      <c r="E278" s="148" t="str">
        <f>VLOOKUP(D278,'1 - Dorsales clubs'!C:D,2,FALSE)</f>
        <v>CLUB PIRAGÜISMO ANTARES</v>
      </c>
      <c r="F278" s="149" t="s">
        <v>83</v>
      </c>
      <c r="G278" s="150">
        <f>VLOOKUP(C278,TºCrono!B:C,2,FALSE)</f>
        <v>222343</v>
      </c>
      <c r="H278" s="151"/>
      <c r="I278" s="149" t="str">
        <f t="shared" ref="I278:I282" si="395">IF(G278="D","DESCALIF.",IF(G278="A","ABANDONO",IF(G278="N","NO PRES.",CONCATENATE(AC278,":",AD278,":",AE278))))</f>
        <v>22:23:43</v>
      </c>
      <c r="J278" s="152"/>
      <c r="K278" s="152">
        <f t="shared" ref="K278:K282" si="396">LEN(G278)</f>
        <v>6</v>
      </c>
      <c r="L278" s="152"/>
      <c r="M278" s="152"/>
      <c r="N278" s="103">
        <f t="shared" ref="N278:N282" si="397">VALUE(MID(G278,1,K278-4))</f>
        <v>22</v>
      </c>
      <c r="O278" s="103">
        <f t="shared" ref="O278:O282" si="398">VALUE(MID(G278,K278-4+1,2))</f>
        <v>23</v>
      </c>
      <c r="P278" s="153">
        <f t="shared" ref="P278:P282" si="399">VALUE(RIGHT(G278,2))</f>
        <v>43</v>
      </c>
      <c r="Q278" s="153"/>
      <c r="R278" s="153">
        <f>IF(O278&lt;VLOOKUP(F278,'Horario salida'!$C$3:$E$32,3,FALSE),N278-1,N278)</f>
        <v>22</v>
      </c>
      <c r="S278" s="153">
        <f>IF(O278&lt;VLOOKUP(F278,'Horario salida'!$C$3:$E$32,3,FALSE),O278+60,O278)</f>
        <v>23</v>
      </c>
      <c r="T278" s="153">
        <f>IF(P278&lt;VLOOKUP(F278,'Horario salida'!$C$3:$F$32,4,FALSE),S278-1,S278)</f>
        <v>23</v>
      </c>
      <c r="U278" s="153">
        <f>IF(P278&lt;VLOOKUP(F278,'Horario salida'!$C$3:$F$32,4,FALSE),P278+100,P278)</f>
        <v>43</v>
      </c>
      <c r="V278" s="153"/>
      <c r="W278" s="153"/>
      <c r="X278" s="153"/>
      <c r="Y278" s="154">
        <f>R278-VLOOKUP(F278,'Horario salida'!$C$3:$D$34,2,FALSE)</f>
        <v>22</v>
      </c>
      <c r="Z278" s="154">
        <f>T278-VLOOKUP(F278,'Horario salida'!$C$3:$E$32,3,FALSE)</f>
        <v>23</v>
      </c>
      <c r="AA278" s="154">
        <f>U278-VLOOKUP(F278,'Horario salida'!$C$3:$F$32,4,FALSE)</f>
        <v>43</v>
      </c>
      <c r="AC278" s="154" t="str">
        <f t="shared" ref="AC278:AC282" si="400">TEXT(Y278,"00")</f>
        <v>22</v>
      </c>
      <c r="AD278" s="154" t="str">
        <f t="shared" ref="AD278:AD282" si="401">TEXT(Z278,"00")</f>
        <v>23</v>
      </c>
      <c r="AE278" s="154" t="str">
        <f t="shared" ref="AE278:AE282" si="402">TEXT(AA278,"00")</f>
        <v>43</v>
      </c>
    </row>
    <row r="279" spans="2:31" ht="18" outlineLevel="1" x14ac:dyDescent="0.3">
      <c r="B279" s="146">
        <v>26</v>
      </c>
      <c r="C279" s="199">
        <v>145</v>
      </c>
      <c r="D279" s="148" t="str">
        <f>VLOOKUP(C279,'1 - Dorsales clubs'!B:C,2,FALSE)</f>
        <v>Dánae Sanmartín Riz - Jaimne Rainero Parra</v>
      </c>
      <c r="E279" s="148" t="str">
        <f>VLOOKUP(D279,'1 - Dorsales clubs'!C:D,2,FALSE)</f>
        <v>Embarcacion combinada</v>
      </c>
      <c r="F279" s="149" t="s">
        <v>83</v>
      </c>
      <c r="G279" s="150">
        <f>VLOOKUP(C279,TºCrono!B:C,2,FALSE)</f>
        <v>223124</v>
      </c>
      <c r="H279" s="151"/>
      <c r="I279" s="149" t="str">
        <f t="shared" si="395"/>
        <v>22:31:24</v>
      </c>
      <c r="J279" s="152"/>
      <c r="K279" s="152">
        <f t="shared" si="396"/>
        <v>6</v>
      </c>
      <c r="L279" s="152"/>
      <c r="M279" s="152"/>
      <c r="N279" s="103">
        <f t="shared" si="397"/>
        <v>22</v>
      </c>
      <c r="O279" s="103">
        <f t="shared" si="398"/>
        <v>31</v>
      </c>
      <c r="P279" s="153">
        <f t="shared" si="399"/>
        <v>24</v>
      </c>
      <c r="Q279" s="153"/>
      <c r="R279" s="153">
        <f>IF(O279&lt;VLOOKUP(F279,'Horario salida'!$C$3:$E$32,3,FALSE),N279-1,N279)</f>
        <v>22</v>
      </c>
      <c r="S279" s="153">
        <f>IF(O279&lt;VLOOKUP(F279,'Horario salida'!$C$3:$E$32,3,FALSE),O279+60,O279)</f>
        <v>31</v>
      </c>
      <c r="T279" s="153">
        <f>IF(P279&lt;VLOOKUP(F279,'Horario salida'!$C$3:$F$32,4,FALSE),S279-1,S279)</f>
        <v>31</v>
      </c>
      <c r="U279" s="153">
        <f>IF(P279&lt;VLOOKUP(F279,'Horario salida'!$C$3:$F$32,4,FALSE),P279+100,P279)</f>
        <v>24</v>
      </c>
      <c r="V279" s="153"/>
      <c r="W279" s="153"/>
      <c r="X279" s="153"/>
      <c r="Y279" s="154">
        <f>R279-VLOOKUP(F279,'Horario salida'!$C$3:$D$34,2,FALSE)</f>
        <v>22</v>
      </c>
      <c r="Z279" s="154">
        <f>T279-VLOOKUP(F279,'Horario salida'!$C$3:$E$32,3,FALSE)</f>
        <v>31</v>
      </c>
      <c r="AA279" s="154">
        <f>U279-VLOOKUP(F279,'Horario salida'!$C$3:$F$32,4,FALSE)</f>
        <v>24</v>
      </c>
      <c r="AC279" s="154" t="str">
        <f t="shared" si="400"/>
        <v>22</v>
      </c>
      <c r="AD279" s="154" t="str">
        <f t="shared" si="401"/>
        <v>31</v>
      </c>
      <c r="AE279" s="154" t="str">
        <f t="shared" si="402"/>
        <v>24</v>
      </c>
    </row>
    <row r="280" spans="2:31" ht="18" outlineLevel="1" x14ac:dyDescent="0.3">
      <c r="B280" s="146">
        <v>24</v>
      </c>
      <c r="C280" s="199">
        <v>115</v>
      </c>
      <c r="D280" s="148" t="str">
        <f>VLOOKUP(C280,'1 - Dorsales clubs'!B:C,2,FALSE)</f>
        <v>CLAUDIA LARREA Y CARLOS LARREA</v>
      </c>
      <c r="E280" s="148" t="str">
        <f>VLOOKUP(D280,'1 - Dorsales clubs'!C:D,2,FALSE)</f>
        <v>CLUB PIRAGÜISMO ANTARES</v>
      </c>
      <c r="F280" s="149" t="s">
        <v>83</v>
      </c>
      <c r="G280" s="150">
        <f>VLOOKUP(C280,TºCrono!B:C,2,FALSE)</f>
        <v>231604</v>
      </c>
      <c r="H280" s="151"/>
      <c r="I280" s="149" t="str">
        <f t="shared" si="395"/>
        <v>23:16:04</v>
      </c>
      <c r="J280" s="152"/>
      <c r="K280" s="152">
        <f t="shared" si="396"/>
        <v>6</v>
      </c>
      <c r="L280" s="152"/>
      <c r="M280" s="152"/>
      <c r="N280" s="103">
        <f t="shared" si="397"/>
        <v>23</v>
      </c>
      <c r="O280" s="103">
        <f t="shared" si="398"/>
        <v>16</v>
      </c>
      <c r="P280" s="153">
        <f t="shared" si="399"/>
        <v>4</v>
      </c>
      <c r="Q280" s="153"/>
      <c r="R280" s="153">
        <f>IF(O280&lt;VLOOKUP(F280,'Horario salida'!$C$3:$E$32,3,FALSE),N280-1,N280)</f>
        <v>23</v>
      </c>
      <c r="S280" s="153">
        <f>IF(O280&lt;VLOOKUP(F280,'Horario salida'!$C$3:$E$32,3,FALSE),O280+60,O280)</f>
        <v>16</v>
      </c>
      <c r="T280" s="153">
        <f>IF(P280&lt;VLOOKUP(F280,'Horario salida'!$C$3:$F$32,4,FALSE),S280-1,S280)</f>
        <v>16</v>
      </c>
      <c r="U280" s="153">
        <f>IF(P280&lt;VLOOKUP(F280,'Horario salida'!$C$3:$F$32,4,FALSE),P280+100,P280)</f>
        <v>4</v>
      </c>
      <c r="V280" s="153"/>
      <c r="W280" s="153"/>
      <c r="X280" s="153"/>
      <c r="Y280" s="154">
        <f>R280-VLOOKUP(F280,'Horario salida'!$C$3:$D$34,2,FALSE)</f>
        <v>23</v>
      </c>
      <c r="Z280" s="154">
        <f>T280-VLOOKUP(F280,'Horario salida'!$C$3:$E$32,3,FALSE)</f>
        <v>16</v>
      </c>
      <c r="AA280" s="154">
        <f>U280-VLOOKUP(F280,'Horario salida'!$C$3:$F$32,4,FALSE)</f>
        <v>4</v>
      </c>
      <c r="AC280" s="154" t="str">
        <f t="shared" si="400"/>
        <v>23</v>
      </c>
      <c r="AD280" s="154" t="str">
        <f t="shared" si="401"/>
        <v>16</v>
      </c>
      <c r="AE280" s="154" t="str">
        <f t="shared" si="402"/>
        <v>04</v>
      </c>
    </row>
    <row r="281" spans="2:31" ht="18" outlineLevel="1" x14ac:dyDescent="0.3">
      <c r="B281" s="146">
        <v>23</v>
      </c>
      <c r="C281" s="199">
        <v>202</v>
      </c>
      <c r="D281" s="148" t="str">
        <f>VLOOKUP(C281,'1 - Dorsales clubs'!B:C,2,FALSE)</f>
        <v>MIGUEL CATIVIELA CAMACHO - SIRA GÁLVEZ ORRIOS</v>
      </c>
      <c r="E281" s="148" t="str">
        <f>VLOOKUP(D281,'1 - Dorsales clubs'!C:D,2,FALSE)</f>
        <v>CENTRO NATACIÓN HELIOS</v>
      </c>
      <c r="F281" s="149" t="s">
        <v>83</v>
      </c>
      <c r="G281" s="150">
        <f>VLOOKUP(C281,TºCrono!B:C,2,FALSE)</f>
        <v>234279</v>
      </c>
      <c r="H281" s="151"/>
      <c r="I281" s="149" t="str">
        <f t="shared" si="395"/>
        <v>23:42:79</v>
      </c>
      <c r="J281" s="152"/>
      <c r="K281" s="152">
        <f t="shared" si="396"/>
        <v>6</v>
      </c>
      <c r="L281" s="152"/>
      <c r="M281" s="152"/>
      <c r="N281" s="103">
        <f t="shared" si="397"/>
        <v>23</v>
      </c>
      <c r="O281" s="103">
        <f t="shared" si="398"/>
        <v>42</v>
      </c>
      <c r="P281" s="153">
        <f t="shared" si="399"/>
        <v>79</v>
      </c>
      <c r="Q281" s="153"/>
      <c r="R281" s="153">
        <f>IF(O281&lt;VLOOKUP(F281,'Horario salida'!$C$3:$E$32,3,FALSE),N281-1,N281)</f>
        <v>23</v>
      </c>
      <c r="S281" s="153">
        <f>IF(O281&lt;VLOOKUP(F281,'Horario salida'!$C$3:$E$32,3,FALSE),O281+60,O281)</f>
        <v>42</v>
      </c>
      <c r="T281" s="153">
        <f>IF(P281&lt;VLOOKUP(F281,'Horario salida'!$C$3:$F$32,4,FALSE),S281-1,S281)</f>
        <v>42</v>
      </c>
      <c r="U281" s="153">
        <f>IF(P281&lt;VLOOKUP(F281,'Horario salida'!$C$3:$F$32,4,FALSE),P281+100,P281)</f>
        <v>79</v>
      </c>
      <c r="V281" s="153"/>
      <c r="W281" s="153"/>
      <c r="X281" s="153"/>
      <c r="Y281" s="154">
        <f>R281-VLOOKUP(F281,'Horario salida'!$C$3:$D$34,2,FALSE)</f>
        <v>23</v>
      </c>
      <c r="Z281" s="154">
        <f>T281-VLOOKUP(F281,'Horario salida'!$C$3:$E$32,3,FALSE)</f>
        <v>42</v>
      </c>
      <c r="AA281" s="154">
        <f>U281-VLOOKUP(F281,'Horario salida'!$C$3:$F$32,4,FALSE)</f>
        <v>79</v>
      </c>
      <c r="AC281" s="154" t="str">
        <f t="shared" si="400"/>
        <v>23</v>
      </c>
      <c r="AD281" s="154" t="str">
        <f t="shared" si="401"/>
        <v>42</v>
      </c>
      <c r="AE281" s="154" t="str">
        <f t="shared" si="402"/>
        <v>79</v>
      </c>
    </row>
    <row r="282" spans="2:31" ht="18" outlineLevel="1" x14ac:dyDescent="0.35">
      <c r="B282" s="146">
        <v>22</v>
      </c>
      <c r="C282" s="38">
        <v>90</v>
      </c>
      <c r="D282" s="148" t="str">
        <f>VLOOKUP(C282,'1 - Dorsales clubs'!B:C,2,FALSE)</f>
        <v>AITANA GASTALDO ARIZA - JUAN CARLOS SANCHEZ-BEATO</v>
      </c>
      <c r="E282" s="148" t="str">
        <f>VLOOKUP(D282,'1 - Dorsales clubs'!C:D,2,FALSE)</f>
        <v>CLUB ESCUELA DE PIRAGUISMO ARANJUEZ</v>
      </c>
      <c r="F282" s="149" t="s">
        <v>83</v>
      </c>
      <c r="G282" s="150">
        <f>VLOOKUP(C282,TºCrono!B:C,2,FALSE)</f>
        <v>234965</v>
      </c>
      <c r="H282" s="151"/>
      <c r="I282" s="149" t="str">
        <f t="shared" si="395"/>
        <v>23:49:65</v>
      </c>
      <c r="J282" s="152"/>
      <c r="K282" s="152">
        <f t="shared" si="396"/>
        <v>6</v>
      </c>
      <c r="L282" s="152"/>
      <c r="M282" s="152"/>
      <c r="N282" s="103">
        <f t="shared" si="397"/>
        <v>23</v>
      </c>
      <c r="O282" s="103">
        <f t="shared" si="398"/>
        <v>49</v>
      </c>
      <c r="P282" s="153">
        <f t="shared" si="399"/>
        <v>65</v>
      </c>
      <c r="Q282" s="153"/>
      <c r="R282" s="153">
        <f>IF(O282&lt;VLOOKUP(F282,'Horario salida'!$C$3:$E$32,3,FALSE),N282-1,N282)</f>
        <v>23</v>
      </c>
      <c r="S282" s="153">
        <f>IF(O282&lt;VLOOKUP(F282,'Horario salida'!$C$3:$E$32,3,FALSE),O282+60,O282)</f>
        <v>49</v>
      </c>
      <c r="T282" s="153">
        <f>IF(P282&lt;VLOOKUP(F282,'Horario salida'!$C$3:$F$32,4,FALSE),S282-1,S282)</f>
        <v>49</v>
      </c>
      <c r="U282" s="153">
        <f>IF(P282&lt;VLOOKUP(F282,'Horario salida'!$C$3:$F$32,4,FALSE),P282+100,P282)</f>
        <v>65</v>
      </c>
      <c r="V282" s="153"/>
      <c r="W282" s="153"/>
      <c r="X282" s="153"/>
      <c r="Y282" s="154">
        <f>R282-VLOOKUP(F282,'Horario salida'!$C$3:$D$34,2,FALSE)</f>
        <v>23</v>
      </c>
      <c r="Z282" s="154">
        <f>T282-VLOOKUP(F282,'Horario salida'!$C$3:$E$32,3,FALSE)</f>
        <v>49</v>
      </c>
      <c r="AA282" s="154">
        <f>U282-VLOOKUP(F282,'Horario salida'!$C$3:$F$32,4,FALSE)</f>
        <v>65</v>
      </c>
      <c r="AC282" s="154" t="str">
        <f t="shared" si="400"/>
        <v>23</v>
      </c>
      <c r="AD282" s="154" t="str">
        <f t="shared" si="401"/>
        <v>49</v>
      </c>
      <c r="AE282" s="154" t="str">
        <f t="shared" si="402"/>
        <v>65</v>
      </c>
    </row>
    <row r="283" spans="2:31" ht="18" outlineLevel="1" x14ac:dyDescent="0.3">
      <c r="B283" s="146">
        <v>21</v>
      </c>
      <c r="C283" s="199">
        <v>250</v>
      </c>
      <c r="D283" s="148" t="str">
        <f>VLOOKUP(C283,'1 - Dorsales clubs'!B:C,2,FALSE)</f>
        <v>CARLOS ORIGÜEN- SELMA PALACIN</v>
      </c>
      <c r="E283" s="148" t="str">
        <f>VLOOKUP(D283,'1 - Dorsales clubs'!C:D,2,FALSE)</f>
        <v>CD MONKAYAK HIBERUS</v>
      </c>
      <c r="F283" s="149" t="s">
        <v>83</v>
      </c>
      <c r="G283" s="150">
        <f>VLOOKUP(C283,TºCrono!B:C,2,FALSE)</f>
        <v>251737</v>
      </c>
      <c r="H283" s="151"/>
      <c r="I283" s="149" t="str">
        <f t="shared" si="389"/>
        <v>25:17:37</v>
      </c>
      <c r="J283" s="152"/>
      <c r="K283" s="152">
        <f t="shared" si="390"/>
        <v>6</v>
      </c>
      <c r="L283" s="152"/>
      <c r="M283" s="152"/>
      <c r="N283" s="103">
        <f t="shared" si="391"/>
        <v>25</v>
      </c>
      <c r="O283" s="103">
        <f t="shared" si="392"/>
        <v>17</v>
      </c>
      <c r="P283" s="153">
        <f t="shared" si="393"/>
        <v>37</v>
      </c>
      <c r="Q283" s="153"/>
      <c r="R283" s="153">
        <f>IF(O283&lt;VLOOKUP(F283,'Horario salida'!$C$3:$E$32,3,FALSE),N283-1,N283)</f>
        <v>25</v>
      </c>
      <c r="S283" s="153">
        <f>IF(O283&lt;VLOOKUP(F283,'Horario salida'!$C$3:$E$32,3,FALSE),O283+60,O283)</f>
        <v>17</v>
      </c>
      <c r="T283" s="153">
        <f>IF(P283&lt;VLOOKUP(F283,'Horario salida'!$C$3:$F$32,4,FALSE),S283-1,S283)</f>
        <v>17</v>
      </c>
      <c r="U283" s="153">
        <f>IF(P283&lt;VLOOKUP(F283,'Horario salida'!$C$3:$F$32,4,FALSE),P283+100,P283)</f>
        <v>37</v>
      </c>
      <c r="V283" s="153"/>
      <c r="W283" s="153"/>
      <c r="X283" s="153"/>
      <c r="Y283" s="154">
        <f>R283-VLOOKUP(F283,'Horario salida'!$C$3:$D$34,2,FALSE)</f>
        <v>25</v>
      </c>
      <c r="Z283" s="154">
        <f>T283-VLOOKUP(F283,'Horario salida'!$C$3:$E$32,3,FALSE)</f>
        <v>17</v>
      </c>
      <c r="AA283" s="154">
        <f>U283-VLOOKUP(F283,'Horario salida'!$C$3:$F$32,4,FALSE)</f>
        <v>37</v>
      </c>
      <c r="AC283" s="154" t="str">
        <f t="shared" si="394"/>
        <v>25</v>
      </c>
      <c r="AD283" s="154" t="str">
        <f t="shared" si="394"/>
        <v>17</v>
      </c>
      <c r="AE283" s="154" t="str">
        <f t="shared" si="394"/>
        <v>37</v>
      </c>
    </row>
    <row r="284" spans="2:31" ht="18" outlineLevel="1" x14ac:dyDescent="0.3">
      <c r="B284" s="146">
        <v>20</v>
      </c>
      <c r="C284" s="199">
        <v>43</v>
      </c>
      <c r="D284" s="148" t="str">
        <f>VLOOKUP(C284,'1 - Dorsales clubs'!B:C,2,FALSE)</f>
        <v>Eva Ivanova Ivanova- Aarón Novoa Anntonio</v>
      </c>
      <c r="E284" s="148" t="str">
        <f>VLOOKUP(D284,'1 - Dorsales clubs'!C:D,2,FALSE)</f>
        <v>Club Deportivo enhol Ebrokayak</v>
      </c>
      <c r="F284" s="149" t="s">
        <v>83</v>
      </c>
      <c r="G284" s="150">
        <f>VLOOKUP(C284,TºCrono!B:C,2,FALSE)</f>
        <v>265999</v>
      </c>
      <c r="H284" s="151"/>
      <c r="I284" s="149" t="str">
        <f t="shared" ref="I284:I285" si="403">IF(G284="D","DESCALIF.",IF(G284="A","ABANDONO",IF(G284="N","NO PRES.",CONCATENATE(AC284,":",AD284,":",AE284))))</f>
        <v>26:59:99</v>
      </c>
      <c r="J284" s="152"/>
      <c r="K284" s="152">
        <f t="shared" ref="K284:K285" si="404">LEN(G284)</f>
        <v>6</v>
      </c>
      <c r="L284" s="152"/>
      <c r="M284" s="152"/>
      <c r="N284" s="103">
        <f t="shared" ref="N284:N285" si="405">VALUE(MID(G284,1,K284-4))</f>
        <v>26</v>
      </c>
      <c r="O284" s="103">
        <f t="shared" ref="O284:O285" si="406">VALUE(MID(G284,K284-4+1,2))</f>
        <v>59</v>
      </c>
      <c r="P284" s="153">
        <f t="shared" ref="P284:P285" si="407">VALUE(RIGHT(G284,2))</f>
        <v>99</v>
      </c>
      <c r="Q284" s="153"/>
      <c r="R284" s="153">
        <f>IF(O284&lt;VLOOKUP(F284,'Horario salida'!$C$3:$E$32,3,FALSE),N284-1,N284)</f>
        <v>26</v>
      </c>
      <c r="S284" s="153">
        <f>IF(O284&lt;VLOOKUP(F284,'Horario salida'!$C$3:$E$32,3,FALSE),O284+60,O284)</f>
        <v>59</v>
      </c>
      <c r="T284" s="153">
        <f>IF(P284&lt;VLOOKUP(F284,'Horario salida'!$C$3:$F$32,4,FALSE),S284-1,S284)</f>
        <v>59</v>
      </c>
      <c r="U284" s="153">
        <f>IF(P284&lt;VLOOKUP(F284,'Horario salida'!$C$3:$F$32,4,FALSE),P284+100,P284)</f>
        <v>99</v>
      </c>
      <c r="V284" s="153"/>
      <c r="W284" s="153"/>
      <c r="X284" s="153"/>
      <c r="Y284" s="154">
        <f>R284-VLOOKUP(F284,'Horario salida'!$C$3:$D$34,2,FALSE)</f>
        <v>26</v>
      </c>
      <c r="Z284" s="154">
        <f>T284-VLOOKUP(F284,'Horario salida'!$C$3:$E$32,3,FALSE)</f>
        <v>59</v>
      </c>
      <c r="AA284" s="154">
        <f>U284-VLOOKUP(F284,'Horario salida'!$C$3:$F$32,4,FALSE)</f>
        <v>99</v>
      </c>
      <c r="AC284" s="154" t="str">
        <f t="shared" ref="AC284:AC285" si="408">TEXT(Y284,"00")</f>
        <v>26</v>
      </c>
      <c r="AD284" s="154" t="str">
        <f t="shared" ref="AD284:AD285" si="409">TEXT(Z284,"00")</f>
        <v>59</v>
      </c>
      <c r="AE284" s="154" t="str">
        <f t="shared" ref="AE284:AE285" si="410">TEXT(AA284,"00")</f>
        <v>99</v>
      </c>
    </row>
    <row r="285" spans="2:31" ht="18" outlineLevel="1" x14ac:dyDescent="0.35">
      <c r="B285" s="146">
        <v>19</v>
      </c>
      <c r="C285" s="38">
        <v>227</v>
      </c>
      <c r="D285" s="148" t="str">
        <f>VLOOKUP(C285,'1 - Dorsales clubs'!B:C,2,FALSE)</f>
        <v>Irene Sánchez Remón - Jorge Laborda Iguaz</v>
      </c>
      <c r="E285" s="148" t="str">
        <f>VLOOKUP(D285,'1 - Dorsales clubs'!C:D,2,FALSE)</f>
        <v>Club Náutico de Zaragoza</v>
      </c>
      <c r="F285" s="149" t="s">
        <v>83</v>
      </c>
      <c r="G285" s="150">
        <f>VLOOKUP(C285,TºCrono!B:C,2,FALSE)</f>
        <v>274740</v>
      </c>
      <c r="H285" s="151"/>
      <c r="I285" s="149" t="str">
        <f t="shared" si="403"/>
        <v>27:47:40</v>
      </c>
      <c r="J285" s="152"/>
      <c r="K285" s="152">
        <f t="shared" si="404"/>
        <v>6</v>
      </c>
      <c r="L285" s="152"/>
      <c r="M285" s="152"/>
      <c r="N285" s="103">
        <f t="shared" si="405"/>
        <v>27</v>
      </c>
      <c r="O285" s="103">
        <f t="shared" si="406"/>
        <v>47</v>
      </c>
      <c r="P285" s="153">
        <f t="shared" si="407"/>
        <v>40</v>
      </c>
      <c r="Q285" s="153"/>
      <c r="R285" s="153">
        <f>IF(O285&lt;VLOOKUP(F285,'Horario salida'!$C$3:$E$32,3,FALSE),N285-1,N285)</f>
        <v>27</v>
      </c>
      <c r="S285" s="153">
        <f>IF(O285&lt;VLOOKUP(F285,'Horario salida'!$C$3:$E$32,3,FALSE),O285+60,O285)</f>
        <v>47</v>
      </c>
      <c r="T285" s="153">
        <f>IF(P285&lt;VLOOKUP(F285,'Horario salida'!$C$3:$F$32,4,FALSE),S285-1,S285)</f>
        <v>47</v>
      </c>
      <c r="U285" s="153">
        <f>IF(P285&lt;VLOOKUP(F285,'Horario salida'!$C$3:$F$32,4,FALSE),P285+100,P285)</f>
        <v>40</v>
      </c>
      <c r="V285" s="153"/>
      <c r="W285" s="153"/>
      <c r="X285" s="153"/>
      <c r="Y285" s="154">
        <f>R285-VLOOKUP(F285,'Horario salida'!$C$3:$D$34,2,FALSE)</f>
        <v>27</v>
      </c>
      <c r="Z285" s="154">
        <f>T285-VLOOKUP(F285,'Horario salida'!$C$3:$E$32,3,FALSE)</f>
        <v>47</v>
      </c>
      <c r="AA285" s="154">
        <f>U285-VLOOKUP(F285,'Horario salida'!$C$3:$F$32,4,FALSE)</f>
        <v>40</v>
      </c>
      <c r="AC285" s="154" t="str">
        <f t="shared" si="408"/>
        <v>27</v>
      </c>
      <c r="AD285" s="154" t="str">
        <f t="shared" si="409"/>
        <v>47</v>
      </c>
      <c r="AE285" s="154" t="str">
        <f t="shared" si="410"/>
        <v>40</v>
      </c>
    </row>
    <row r="286" spans="2:31" ht="18" outlineLevel="1" x14ac:dyDescent="0.3">
      <c r="B286" s="146">
        <v>18</v>
      </c>
      <c r="C286" s="199">
        <v>40</v>
      </c>
      <c r="D286" s="148" t="str">
        <f>VLOOKUP(C286,'1 - Dorsales clubs'!B:C,2,FALSE)</f>
        <v>Manuel Bueno Perez- Monica Rodriguez Fernandez</v>
      </c>
      <c r="E286" s="148" t="str">
        <f>VLOOKUP(D286,'1 - Dorsales clubs'!C:D,2,FALSE)</f>
        <v>Club Deportivo enhol Ebrokayak</v>
      </c>
      <c r="F286" s="149" t="s">
        <v>83</v>
      </c>
      <c r="G286" s="150">
        <f>VLOOKUP(C286,TºCrono!B:C,2,FALSE)</f>
        <v>275857</v>
      </c>
      <c r="H286" s="151"/>
      <c r="I286" s="149" t="str">
        <f t="shared" ref="I286:I287" si="411">IF(G286="D","DESCALIF.",IF(G286="A","ABANDONO",IF(G286="N","NO PRES.",CONCATENATE(AC286,":",AD286,":",AE286))))</f>
        <v>27:58:57</v>
      </c>
      <c r="J286" s="152"/>
      <c r="K286" s="152">
        <f t="shared" ref="K286:K287" si="412">LEN(G286)</f>
        <v>6</v>
      </c>
      <c r="L286" s="152"/>
      <c r="M286" s="152"/>
      <c r="N286" s="103">
        <f t="shared" ref="N286:N287" si="413">VALUE(MID(G286,1,K286-4))</f>
        <v>27</v>
      </c>
      <c r="O286" s="103">
        <f t="shared" ref="O286:O287" si="414">VALUE(MID(G286,K286-4+1,2))</f>
        <v>58</v>
      </c>
      <c r="P286" s="153">
        <f t="shared" ref="P286:P287" si="415">VALUE(RIGHT(G286,2))</f>
        <v>57</v>
      </c>
      <c r="Q286" s="153"/>
      <c r="R286" s="153">
        <f>IF(O286&lt;VLOOKUP(F286,'Horario salida'!$C$3:$E$32,3,FALSE),N286-1,N286)</f>
        <v>27</v>
      </c>
      <c r="S286" s="153">
        <f>IF(O286&lt;VLOOKUP(F286,'Horario salida'!$C$3:$E$32,3,FALSE),O286+60,O286)</f>
        <v>58</v>
      </c>
      <c r="T286" s="153">
        <f>IF(P286&lt;VLOOKUP(F286,'Horario salida'!$C$3:$F$32,4,FALSE),S286-1,S286)</f>
        <v>58</v>
      </c>
      <c r="U286" s="153">
        <f>IF(P286&lt;VLOOKUP(F286,'Horario salida'!$C$3:$F$32,4,FALSE),P286+100,P286)</f>
        <v>57</v>
      </c>
      <c r="V286" s="153"/>
      <c r="W286" s="153"/>
      <c r="X286" s="153"/>
      <c r="Y286" s="154">
        <f>R286-VLOOKUP(F286,'Horario salida'!$C$3:$D$34,2,FALSE)</f>
        <v>27</v>
      </c>
      <c r="Z286" s="154">
        <f>T286-VLOOKUP(F286,'Horario salida'!$C$3:$E$32,3,FALSE)</f>
        <v>58</v>
      </c>
      <c r="AA286" s="154">
        <f>U286-VLOOKUP(F286,'Horario salida'!$C$3:$F$32,4,FALSE)</f>
        <v>57</v>
      </c>
      <c r="AC286" s="154" t="str">
        <f t="shared" ref="AC286:AC287" si="416">TEXT(Y286,"00")</f>
        <v>27</v>
      </c>
      <c r="AD286" s="154" t="str">
        <f t="shared" ref="AD286:AD287" si="417">TEXT(Z286,"00")</f>
        <v>58</v>
      </c>
      <c r="AE286" s="154" t="str">
        <f t="shared" ref="AE286:AE287" si="418">TEXT(AA286,"00")</f>
        <v>57</v>
      </c>
    </row>
    <row r="287" spans="2:31" ht="18" outlineLevel="1" x14ac:dyDescent="0.3">
      <c r="B287" s="146">
        <v>17</v>
      </c>
      <c r="C287" s="199">
        <v>226</v>
      </c>
      <c r="D287" s="148" t="str">
        <f>VLOOKUP(C287,'1 - Dorsales clubs'!B:C,2,FALSE)</f>
        <v>Carlos Aparicio Morlanes - Natalia López García</v>
      </c>
      <c r="E287" s="148" t="str">
        <f>VLOOKUP(D287,'1 - Dorsales clubs'!C:D,2,FALSE)</f>
        <v>Club Náutico de Zaragoza</v>
      </c>
      <c r="F287" s="149" t="s">
        <v>83</v>
      </c>
      <c r="G287" s="150">
        <f>VLOOKUP(C287,TºCrono!B:C,2,FALSE)</f>
        <v>302547</v>
      </c>
      <c r="H287" s="151"/>
      <c r="I287" s="149" t="str">
        <f t="shared" si="411"/>
        <v>30:25:47</v>
      </c>
      <c r="J287" s="152"/>
      <c r="K287" s="152">
        <f t="shared" si="412"/>
        <v>6</v>
      </c>
      <c r="L287" s="152"/>
      <c r="M287" s="152"/>
      <c r="N287" s="103">
        <f t="shared" si="413"/>
        <v>30</v>
      </c>
      <c r="O287" s="103">
        <f t="shared" si="414"/>
        <v>25</v>
      </c>
      <c r="P287" s="153">
        <f t="shared" si="415"/>
        <v>47</v>
      </c>
      <c r="Q287" s="153"/>
      <c r="R287" s="153">
        <f>IF(O287&lt;VLOOKUP(F287,'Horario salida'!$C$3:$E$32,3,FALSE),N287-1,N287)</f>
        <v>30</v>
      </c>
      <c r="S287" s="153">
        <f>IF(O287&lt;VLOOKUP(F287,'Horario salida'!$C$3:$E$32,3,FALSE),O287+60,O287)</f>
        <v>25</v>
      </c>
      <c r="T287" s="153">
        <f>IF(P287&lt;VLOOKUP(F287,'Horario salida'!$C$3:$F$32,4,FALSE),S287-1,S287)</f>
        <v>25</v>
      </c>
      <c r="U287" s="153">
        <f>IF(P287&lt;VLOOKUP(F287,'Horario salida'!$C$3:$F$32,4,FALSE),P287+100,P287)</f>
        <v>47</v>
      </c>
      <c r="V287" s="153"/>
      <c r="W287" s="153"/>
      <c r="X287" s="153"/>
      <c r="Y287" s="154">
        <f>R287-VLOOKUP(F287,'Horario salida'!$C$3:$D$34,2,FALSE)</f>
        <v>30</v>
      </c>
      <c r="Z287" s="154">
        <f>T287-VLOOKUP(F287,'Horario salida'!$C$3:$E$32,3,FALSE)</f>
        <v>25</v>
      </c>
      <c r="AA287" s="154">
        <f>U287-VLOOKUP(F287,'Horario salida'!$C$3:$F$32,4,FALSE)</f>
        <v>47</v>
      </c>
      <c r="AC287" s="154" t="str">
        <f t="shared" si="416"/>
        <v>30</v>
      </c>
      <c r="AD287" s="154" t="str">
        <f t="shared" si="417"/>
        <v>25</v>
      </c>
      <c r="AE287" s="154" t="str">
        <f t="shared" si="418"/>
        <v>47</v>
      </c>
    </row>
    <row r="288" spans="2:31" outlineLevel="1" x14ac:dyDescent="0.3">
      <c r="B288" s="131"/>
      <c r="C288" s="155"/>
      <c r="D288" s="103"/>
      <c r="E288" s="103"/>
      <c r="F288" s="153"/>
      <c r="G288" s="157"/>
      <c r="I288" s="153"/>
      <c r="K288" s="152"/>
      <c r="P288" s="153"/>
      <c r="Q288" s="153"/>
      <c r="R288" s="153"/>
      <c r="S288" s="153"/>
      <c r="T288" s="153"/>
      <c r="U288" s="153"/>
      <c r="V288" s="153"/>
      <c r="W288" s="153"/>
      <c r="X288" s="153"/>
      <c r="Y288" s="154"/>
      <c r="Z288" s="154"/>
      <c r="AA288" s="154"/>
      <c r="AC288" s="154"/>
      <c r="AD288" s="154"/>
      <c r="AE288" s="154"/>
    </row>
    <row r="289" spans="2:31" outlineLevel="1" x14ac:dyDescent="0.3">
      <c r="C289" s="133"/>
      <c r="D289" s="134" t="s">
        <v>10</v>
      </c>
      <c r="E289" s="134" t="s">
        <v>449</v>
      </c>
      <c r="F289" s="135" t="s">
        <v>11</v>
      </c>
      <c r="G289" s="136"/>
      <c r="H289" s="137"/>
      <c r="I289" s="138">
        <f>VLOOKUP(F291,DATOS!$C$5:$D$40,2,FALSE)</f>
        <v>10</v>
      </c>
      <c r="J289" s="103">
        <f>COUNTIF(F291:$F$390,F291)</f>
        <v>14</v>
      </c>
      <c r="N289" s="123"/>
      <c r="O289" s="123"/>
      <c r="P289" s="123"/>
      <c r="Q289" s="128"/>
      <c r="R289" s="128"/>
      <c r="S289" s="128"/>
      <c r="T289" s="128"/>
      <c r="U289" s="128"/>
      <c r="V289" s="128"/>
      <c r="W289" s="128"/>
      <c r="X289" s="128"/>
      <c r="Y289" s="129"/>
      <c r="Z289" s="129"/>
      <c r="AA289" s="129"/>
      <c r="AB289" s="128"/>
      <c r="AC289" s="129"/>
      <c r="AD289" s="129"/>
      <c r="AE289" s="129"/>
    </row>
    <row r="290" spans="2:31" outlineLevel="1" x14ac:dyDescent="0.3">
      <c r="B290" s="134" t="s">
        <v>20</v>
      </c>
      <c r="C290" s="139" t="s">
        <v>3</v>
      </c>
      <c r="D290" s="134" t="s">
        <v>0</v>
      </c>
      <c r="E290" s="134" t="s">
        <v>1</v>
      </c>
      <c r="F290" s="134" t="s">
        <v>22</v>
      </c>
      <c r="G290" s="140" t="s">
        <v>7</v>
      </c>
      <c r="H290" s="141"/>
      <c r="I290" s="142" t="s">
        <v>8</v>
      </c>
      <c r="N290" s="143"/>
      <c r="O290" s="143"/>
      <c r="P290" s="144"/>
      <c r="Q290" s="143"/>
      <c r="R290" s="144"/>
      <c r="S290" s="144"/>
      <c r="T290" s="144"/>
      <c r="U290" s="144"/>
      <c r="V290" s="144"/>
      <c r="W290" s="144"/>
      <c r="X290" s="143"/>
      <c r="Y290" s="145"/>
      <c r="Z290" s="145"/>
      <c r="AA290" s="145"/>
      <c r="AC290" s="145"/>
      <c r="AD290" s="145"/>
      <c r="AE290" s="145"/>
    </row>
    <row r="291" spans="2:31" ht="18" outlineLevel="1" x14ac:dyDescent="0.3">
      <c r="B291" s="146">
        <v>33</v>
      </c>
      <c r="C291" s="199">
        <v>116</v>
      </c>
      <c r="D291" s="148" t="str">
        <f>VLOOKUP(C291,'1 - Dorsales clubs'!B:C,2,FALSE)</f>
        <v>MARIO GONZÁLEZ Y HÉCTOR VELASCO</v>
      </c>
      <c r="E291" s="148" t="str">
        <f>VLOOKUP(D291,'1 - Dorsales clubs'!C:D,2,FALSE)</f>
        <v>CLUB PIRAGÜISMO ANTARES</v>
      </c>
      <c r="F291" s="149" t="s">
        <v>77</v>
      </c>
      <c r="G291" s="150" t="str">
        <f>VLOOKUP(C291,TºCrono!B:C,2,FALSE)</f>
        <v>DESCALIF.</v>
      </c>
      <c r="H291" s="151"/>
      <c r="I291" s="149" t="e">
        <f t="shared" ref="I291:I293" si="419">IF(G291="D","DESCALIF.",IF(G291="A","ABANDONO",IF(G291="N","NO PRES.",CONCATENATE(AC291,":",AD291,":",AE291))))</f>
        <v>#VALUE!</v>
      </c>
      <c r="J291" s="152"/>
      <c r="K291" s="152">
        <f t="shared" ref="K291:K292" si="420">LEN(G291)</f>
        <v>9</v>
      </c>
      <c r="L291" s="152"/>
      <c r="M291" s="152"/>
      <c r="N291" s="103" t="e">
        <f t="shared" ref="N291:N292" si="421">VALUE(MID(G291,1,K291-4))</f>
        <v>#VALUE!</v>
      </c>
      <c r="O291" s="103" t="e">
        <f t="shared" ref="O291:O292" si="422">VALUE(MID(G291,K291-4+1,2))</f>
        <v>#VALUE!</v>
      </c>
      <c r="P291" s="153" t="e">
        <f t="shared" ref="P291:P292" si="423">VALUE(RIGHT(G291,2))</f>
        <v>#VALUE!</v>
      </c>
      <c r="Q291" s="153"/>
      <c r="R291" s="153" t="e">
        <f>IF(O291&lt;VLOOKUP(F291,'Horario salida'!$C$3:$E$32,3,FALSE),N291-1,N291)</f>
        <v>#VALUE!</v>
      </c>
      <c r="S291" s="153" t="e">
        <f>IF(O291&lt;VLOOKUP(F291,'Horario salida'!$C$3:$E$32,3,FALSE),O291+60,O291)</f>
        <v>#VALUE!</v>
      </c>
      <c r="T291" s="153" t="e">
        <f>IF(P291&lt;VLOOKUP(F291,'Horario salida'!$C$3:$F$32,4,FALSE),S291-1,S291)</f>
        <v>#VALUE!</v>
      </c>
      <c r="U291" s="153" t="e">
        <f>IF(P291&lt;VLOOKUP(F291,'Horario salida'!$C$3:$F$32,4,FALSE),P291+100,P291)</f>
        <v>#VALUE!</v>
      </c>
      <c r="V291" s="153"/>
      <c r="W291" s="153"/>
      <c r="X291" s="153"/>
      <c r="Y291" s="154" t="e">
        <f>R291-VLOOKUP(F291,'Horario salida'!$C$3:$D$34,2,FALSE)</f>
        <v>#VALUE!</v>
      </c>
      <c r="Z291" s="154" t="e">
        <f>T291-VLOOKUP(F291,'Horario salida'!$C$3:$E$32,3,FALSE)</f>
        <v>#VALUE!</v>
      </c>
      <c r="AA291" s="154" t="e">
        <f>U291-VLOOKUP(F291,'Horario salida'!$C$3:$F$32,4,FALSE)</f>
        <v>#VALUE!</v>
      </c>
      <c r="AC291" s="154" t="e">
        <f t="shared" ref="AC291:AE292" si="424">TEXT(Y291,"00")</f>
        <v>#VALUE!</v>
      </c>
      <c r="AD291" s="154" t="e">
        <f t="shared" si="424"/>
        <v>#VALUE!</v>
      </c>
      <c r="AE291" s="154" t="e">
        <f t="shared" si="424"/>
        <v>#VALUE!</v>
      </c>
    </row>
    <row r="292" spans="2:31" ht="18" outlineLevel="1" x14ac:dyDescent="0.35">
      <c r="B292" s="146">
        <v>29</v>
      </c>
      <c r="C292" s="38">
        <v>201</v>
      </c>
      <c r="D292" s="148" t="str">
        <f>VLOOKUP(C292,'1 - Dorsales clubs'!B:C,2,FALSE)</f>
        <v>MATEO PULIDO BERDUN - JORGE PEÑA CARNICER</v>
      </c>
      <c r="E292" s="148" t="str">
        <f>VLOOKUP(D292,'1 - Dorsales clubs'!C:D,2,FALSE)</f>
        <v>CENTRO NATACIÓN HELIOS</v>
      </c>
      <c r="F292" s="149" t="s">
        <v>77</v>
      </c>
      <c r="G292" s="150">
        <f>VLOOKUP(C292,TºCrono!B:C,2,FALSE)</f>
        <v>222613</v>
      </c>
      <c r="H292" s="151"/>
      <c r="I292" s="149" t="str">
        <f t="shared" si="419"/>
        <v>20:34:13</v>
      </c>
      <c r="J292" s="152"/>
      <c r="K292" s="152">
        <f t="shared" si="420"/>
        <v>6</v>
      </c>
      <c r="L292" s="152"/>
      <c r="M292" s="152"/>
      <c r="N292" s="103">
        <f t="shared" si="421"/>
        <v>22</v>
      </c>
      <c r="O292" s="103">
        <f t="shared" si="422"/>
        <v>26</v>
      </c>
      <c r="P292" s="153">
        <f t="shared" si="423"/>
        <v>13</v>
      </c>
      <c r="Q292" s="153"/>
      <c r="R292" s="153">
        <f>IF(O292&lt;VLOOKUP(F292,'Horario salida'!$C$3:$E$32,3,FALSE),N292-1,N292)</f>
        <v>21</v>
      </c>
      <c r="S292" s="153">
        <f>IF(O292&lt;VLOOKUP(F292,'Horario salida'!$C$3:$E$32,3,FALSE),O292+60,O292)</f>
        <v>86</v>
      </c>
      <c r="T292" s="153">
        <f>IF(P292&lt;VLOOKUP(F292,'Horario salida'!$C$3:$F$32,4,FALSE),S292-1,S292)</f>
        <v>86</v>
      </c>
      <c r="U292" s="153">
        <f>IF(P292&lt;VLOOKUP(F292,'Horario salida'!$C$3:$F$32,4,FALSE),P292+100,P292)</f>
        <v>13</v>
      </c>
      <c r="V292" s="153"/>
      <c r="W292" s="153"/>
      <c r="X292" s="153"/>
      <c r="Y292" s="154">
        <f>R292-VLOOKUP(F292,'Horario salida'!$C$3:$D$34,2,FALSE)</f>
        <v>20</v>
      </c>
      <c r="Z292" s="154">
        <f>T292-VLOOKUP(F292,'Horario salida'!$C$3:$E$32,3,FALSE)</f>
        <v>34</v>
      </c>
      <c r="AA292" s="154">
        <f>U292-VLOOKUP(F292,'Horario salida'!$C$3:$F$32,4,FALSE)</f>
        <v>13</v>
      </c>
      <c r="AC292" s="154" t="str">
        <f t="shared" si="424"/>
        <v>20</v>
      </c>
      <c r="AD292" s="154" t="str">
        <f t="shared" si="424"/>
        <v>34</v>
      </c>
      <c r="AE292" s="154" t="str">
        <f t="shared" si="424"/>
        <v>13</v>
      </c>
    </row>
    <row r="293" spans="2:31" ht="18" outlineLevel="1" x14ac:dyDescent="0.35">
      <c r="B293" s="146">
        <v>26</v>
      </c>
      <c r="C293" s="38">
        <v>248</v>
      </c>
      <c r="D293" s="148" t="str">
        <f>VLOOKUP(C293,'1 - Dorsales clubs'!B:C,2,FALSE)</f>
        <v>SAMUEL GRACIA -PEDRO GUILLEN</v>
      </c>
      <c r="E293" s="148" t="str">
        <f>VLOOKUP(D293,'1 - Dorsales clubs'!C:D,2,FALSE)</f>
        <v>CD MONKAYAK HIBERUS</v>
      </c>
      <c r="F293" s="149" t="s">
        <v>77</v>
      </c>
      <c r="G293" s="150">
        <f>VLOOKUP(C293,TºCrono!B:C,2,FALSE)</f>
        <v>225857</v>
      </c>
      <c r="H293" s="151"/>
      <c r="I293" s="149" t="str">
        <f t="shared" si="419"/>
        <v>21:06:57</v>
      </c>
      <c r="J293" s="152"/>
      <c r="K293" s="152">
        <f t="shared" ref="K293" si="425">LEN(G293)</f>
        <v>6</v>
      </c>
      <c r="L293" s="152"/>
      <c r="M293" s="152"/>
      <c r="N293" s="103">
        <f t="shared" ref="N293" si="426">VALUE(MID(G293,1,K293-4))</f>
        <v>22</v>
      </c>
      <c r="O293" s="103">
        <f t="shared" ref="O293" si="427">VALUE(MID(G293,K293-4+1,2))</f>
        <v>58</v>
      </c>
      <c r="P293" s="153">
        <f t="shared" ref="P293" si="428">VALUE(RIGHT(G293,2))</f>
        <v>57</v>
      </c>
      <c r="Q293" s="153"/>
      <c r="R293" s="153">
        <f>IF(O293&lt;VLOOKUP(F293,'Horario salida'!$C$3:$E$32,3,FALSE),N293-1,N293)</f>
        <v>22</v>
      </c>
      <c r="S293" s="153">
        <f>IF(O293&lt;VLOOKUP(F293,'Horario salida'!$C$3:$E$32,3,FALSE),O293+60,O293)</f>
        <v>58</v>
      </c>
      <c r="T293" s="153">
        <f>IF(P293&lt;VLOOKUP(F293,'Horario salida'!$C$3:$F$32,4,FALSE),S293-1,S293)</f>
        <v>58</v>
      </c>
      <c r="U293" s="153">
        <f>IF(P293&lt;VLOOKUP(F293,'Horario salida'!$C$3:$F$32,4,FALSE),P293+100,P293)</f>
        <v>57</v>
      </c>
      <c r="V293" s="153"/>
      <c r="W293" s="153"/>
      <c r="X293" s="153"/>
      <c r="Y293" s="154">
        <f>R293-VLOOKUP(F293,'Horario salida'!$C$3:$D$34,2,FALSE)</f>
        <v>21</v>
      </c>
      <c r="Z293" s="154">
        <f>T293-VLOOKUP(F293,'Horario salida'!$C$3:$E$32,3,FALSE)</f>
        <v>6</v>
      </c>
      <c r="AA293" s="154">
        <f>U293-VLOOKUP(F293,'Horario salida'!$C$3:$F$32,4,FALSE)</f>
        <v>57</v>
      </c>
      <c r="AC293" s="154" t="str">
        <f t="shared" ref="AC293" si="429">TEXT(Y293,"00")</f>
        <v>21</v>
      </c>
      <c r="AD293" s="154" t="str">
        <f t="shared" ref="AD293" si="430">TEXT(Z293,"00")</f>
        <v>06</v>
      </c>
      <c r="AE293" s="154" t="str">
        <f t="shared" ref="AE293" si="431">TEXT(AA293,"00")</f>
        <v>57</v>
      </c>
    </row>
    <row r="294" spans="2:31" ht="18" x14ac:dyDescent="0.35">
      <c r="B294" s="146">
        <v>23</v>
      </c>
      <c r="C294" s="38">
        <v>252</v>
      </c>
      <c r="D294" s="148" t="str">
        <f>VLOOKUP(C294,'1 - Dorsales clubs'!B:C,2,FALSE)</f>
        <v>ASIER LOSTAO- JORGE ORIGÚEN</v>
      </c>
      <c r="E294" s="148" t="str">
        <f>VLOOKUP(D294,'1 - Dorsales clubs'!C:D,2,FALSE)</f>
        <v>CD MONKAYAK HIBERUS</v>
      </c>
      <c r="F294" s="149" t="s">
        <v>77</v>
      </c>
      <c r="G294" s="150">
        <f>VLOOKUP(C294,TºCrono!B:C,2,FALSE)</f>
        <v>250077</v>
      </c>
      <c r="H294" s="151"/>
      <c r="I294" s="258">
        <v>1.0417476851851852</v>
      </c>
      <c r="J294" s="152"/>
      <c r="N294" s="123"/>
      <c r="O294" s="123"/>
      <c r="P294" s="123"/>
      <c r="Q294" s="128"/>
      <c r="R294" s="128"/>
      <c r="S294" s="128"/>
      <c r="T294" s="128"/>
      <c r="U294" s="128"/>
      <c r="V294" s="128"/>
      <c r="W294" s="128"/>
      <c r="X294" s="128"/>
      <c r="Y294" s="129"/>
      <c r="Z294" s="129"/>
      <c r="AA294" s="129"/>
      <c r="AB294" s="128"/>
      <c r="AC294" s="129"/>
      <c r="AD294" s="129"/>
      <c r="AE294" s="129"/>
    </row>
    <row r="295" spans="2:31" ht="18" x14ac:dyDescent="0.3">
      <c r="B295" s="241"/>
      <c r="C295" s="243"/>
      <c r="D295" s="148"/>
      <c r="E295" s="148"/>
      <c r="F295" s="182"/>
      <c r="G295" s="150"/>
      <c r="H295" s="151"/>
      <c r="I295" s="149"/>
      <c r="J295" s="152"/>
      <c r="N295" s="123"/>
      <c r="O295" s="123"/>
      <c r="P295" s="123"/>
      <c r="Q295" s="128"/>
      <c r="R295" s="128"/>
      <c r="S295" s="128"/>
      <c r="T295" s="128"/>
      <c r="U295" s="128"/>
      <c r="V295" s="128"/>
      <c r="W295" s="128"/>
      <c r="X295" s="128"/>
      <c r="Y295" s="129"/>
      <c r="Z295" s="129"/>
      <c r="AA295" s="129"/>
      <c r="AB295" s="128"/>
      <c r="AC295" s="129"/>
      <c r="AD295" s="129"/>
      <c r="AE295" s="129"/>
    </row>
    <row r="296" spans="2:31" outlineLevel="1" x14ac:dyDescent="0.3">
      <c r="C296" s="133"/>
      <c r="D296" s="134" t="s">
        <v>10</v>
      </c>
      <c r="E296" s="134" t="s">
        <v>449</v>
      </c>
      <c r="F296" s="135" t="s">
        <v>11</v>
      </c>
      <c r="G296" s="136"/>
      <c r="H296" s="137"/>
      <c r="I296" s="138">
        <f>VLOOKUP(F298,DATOS!$C$5:$D$40,2,FALSE)</f>
        <v>10</v>
      </c>
      <c r="J296" s="103">
        <f>COUNTIF(F298:$F$390,F298)</f>
        <v>10</v>
      </c>
      <c r="N296" s="123"/>
      <c r="O296" s="123"/>
      <c r="P296" s="123"/>
      <c r="Q296" s="128"/>
      <c r="R296" s="128"/>
      <c r="S296" s="128"/>
      <c r="T296" s="128"/>
      <c r="U296" s="128"/>
      <c r="V296" s="128"/>
      <c r="W296" s="128"/>
      <c r="X296" s="128"/>
      <c r="Y296" s="129"/>
      <c r="Z296" s="129"/>
      <c r="AA296" s="129"/>
      <c r="AB296" s="128"/>
      <c r="AC296" s="129"/>
      <c r="AD296" s="129"/>
      <c r="AE296" s="129"/>
    </row>
    <row r="297" spans="2:31" outlineLevel="1" x14ac:dyDescent="0.3">
      <c r="B297" s="134" t="s">
        <v>20</v>
      </c>
      <c r="C297" s="139" t="s">
        <v>3</v>
      </c>
      <c r="D297" s="134" t="s">
        <v>0</v>
      </c>
      <c r="E297" s="134" t="s">
        <v>1</v>
      </c>
      <c r="F297" s="134" t="s">
        <v>22</v>
      </c>
      <c r="G297" s="140" t="s">
        <v>7</v>
      </c>
      <c r="H297" s="141"/>
      <c r="I297" s="142" t="s">
        <v>8</v>
      </c>
      <c r="N297" s="143"/>
      <c r="O297" s="143"/>
      <c r="P297" s="144"/>
      <c r="Q297" s="143"/>
      <c r="R297" s="144"/>
      <c r="S297" s="144"/>
      <c r="T297" s="144"/>
      <c r="U297" s="144"/>
      <c r="V297" s="144"/>
      <c r="W297" s="144"/>
      <c r="X297" s="143"/>
      <c r="Y297" s="145"/>
      <c r="Z297" s="145"/>
      <c r="AA297" s="145"/>
      <c r="AC297" s="145"/>
      <c r="AD297" s="145"/>
      <c r="AE297" s="145"/>
    </row>
    <row r="298" spans="2:31" ht="18" outlineLevel="1" x14ac:dyDescent="0.35">
      <c r="B298" s="146">
        <v>33</v>
      </c>
      <c r="C298" s="38">
        <v>78</v>
      </c>
      <c r="D298" s="148" t="str">
        <f>VLOOKUP(C298,'1 - Dorsales clubs'!B:C,2,FALSE)</f>
        <v>MANUEL BELMONTE</v>
      </c>
      <c r="E298" s="148" t="str">
        <f>VLOOKUP(D298,'1 - Dorsales clubs'!C:D,2,FALSE)</f>
        <v>CLUB ESCUELA DE PIRAGUISMO ARANJUEZ</v>
      </c>
      <c r="F298" s="149" t="s">
        <v>77</v>
      </c>
      <c r="G298" s="150">
        <f>VLOOKUP(C298,TºCrono!B:C,2,FALSE)</f>
        <v>101404</v>
      </c>
      <c r="H298" s="151"/>
      <c r="I298" s="149" t="str">
        <f t="shared" ref="I298:I307" si="432">IF(G298="D","DESCALIF.",IF(G298="A","ABANDONO",IF(G298="N","NO PRES.",CONCATENATE(AC298,":",AD298,":",AE298))))</f>
        <v>08:22:04</v>
      </c>
      <c r="J298" s="152"/>
      <c r="K298" s="152">
        <f t="shared" ref="K298:K307" si="433">LEN(G298)</f>
        <v>6</v>
      </c>
      <c r="L298" s="152"/>
      <c r="M298" s="152"/>
      <c r="N298" s="103">
        <f t="shared" ref="N298:N307" si="434">VALUE(MID(G298,1,K298-4))</f>
        <v>10</v>
      </c>
      <c r="O298" s="103">
        <f t="shared" ref="O298:O307" si="435">VALUE(MID(G298,K298-4+1,2))</f>
        <v>14</v>
      </c>
      <c r="P298" s="153">
        <f t="shared" ref="P298:P307" si="436">VALUE(RIGHT(G298,2))</f>
        <v>4</v>
      </c>
      <c r="Q298" s="153"/>
      <c r="R298" s="153">
        <f>IF(O298&lt;VLOOKUP(F298,'Horario salida'!$C$3:$E$32,3,FALSE),N298-1,N298)</f>
        <v>9</v>
      </c>
      <c r="S298" s="153">
        <f>IF(O298&lt;VLOOKUP(F298,'Horario salida'!$C$3:$E$32,3,FALSE),O298+60,O298)</f>
        <v>74</v>
      </c>
      <c r="T298" s="153">
        <f>IF(P298&lt;VLOOKUP(F298,'Horario salida'!$C$3:$F$32,4,FALSE),S298-1,S298)</f>
        <v>74</v>
      </c>
      <c r="U298" s="153">
        <f>IF(P298&lt;VLOOKUP(F298,'Horario salida'!$C$3:$F$32,4,FALSE),P298+100,P298)</f>
        <v>4</v>
      </c>
      <c r="V298" s="153"/>
      <c r="W298" s="153"/>
      <c r="X298" s="153"/>
      <c r="Y298" s="154">
        <f>R298-VLOOKUP(F298,'Horario salida'!$C$3:$D$34,2,FALSE)</f>
        <v>8</v>
      </c>
      <c r="Z298" s="154">
        <f>T298-VLOOKUP(F298,'Horario salida'!$C$3:$E$32,3,FALSE)</f>
        <v>22</v>
      </c>
      <c r="AA298" s="154">
        <f>U298-VLOOKUP(F298,'Horario salida'!$C$3:$F$32,4,FALSE)</f>
        <v>4</v>
      </c>
      <c r="AC298" s="154" t="str">
        <f t="shared" ref="AC298:AE307" si="437">TEXT(Y298,"00")</f>
        <v>08</v>
      </c>
      <c r="AD298" s="154" t="str">
        <f t="shared" si="437"/>
        <v>22</v>
      </c>
      <c r="AE298" s="154" t="str">
        <f t="shared" si="437"/>
        <v>04</v>
      </c>
    </row>
    <row r="299" spans="2:31" ht="18" outlineLevel="1" x14ac:dyDescent="0.3">
      <c r="B299" s="146">
        <v>29</v>
      </c>
      <c r="C299" s="199">
        <v>162</v>
      </c>
      <c r="D299" s="148" t="str">
        <f>VLOOKUP(C299,'1 - Dorsales clubs'!B:C,2,FALSE)</f>
        <v>Gari Garcia Goikoetxea</v>
      </c>
      <c r="E299" s="148" t="str">
        <f>VLOOKUP(D299,'1 - Dorsales clubs'!C:D,2,FALSE)</f>
        <v>Santiagotarrak</v>
      </c>
      <c r="F299" s="149" t="s">
        <v>77</v>
      </c>
      <c r="G299" s="150">
        <f>VLOOKUP(C299,TºCrono!B:C,2,FALSE)</f>
        <v>102811</v>
      </c>
      <c r="H299" s="151"/>
      <c r="I299" s="149" t="str">
        <f t="shared" si="432"/>
        <v>08:36:11</v>
      </c>
      <c r="J299" s="152"/>
      <c r="K299" s="152">
        <f t="shared" si="433"/>
        <v>6</v>
      </c>
      <c r="L299" s="152"/>
      <c r="M299" s="152"/>
      <c r="N299" s="103">
        <f t="shared" si="434"/>
        <v>10</v>
      </c>
      <c r="O299" s="103">
        <f t="shared" si="435"/>
        <v>28</v>
      </c>
      <c r="P299" s="153">
        <f t="shared" si="436"/>
        <v>11</v>
      </c>
      <c r="Q299" s="153"/>
      <c r="R299" s="153">
        <f>IF(O299&lt;VLOOKUP(F299,'Horario salida'!$C$3:$E$32,3,FALSE),N299-1,N299)</f>
        <v>9</v>
      </c>
      <c r="S299" s="153">
        <f>IF(O299&lt;VLOOKUP(F299,'Horario salida'!$C$3:$E$32,3,FALSE),O299+60,O299)</f>
        <v>88</v>
      </c>
      <c r="T299" s="153">
        <f>IF(P299&lt;VLOOKUP(F299,'Horario salida'!$C$3:$F$32,4,FALSE),S299-1,S299)</f>
        <v>88</v>
      </c>
      <c r="U299" s="153">
        <f>IF(P299&lt;VLOOKUP(F299,'Horario salida'!$C$3:$F$32,4,FALSE),P299+100,P299)</f>
        <v>11</v>
      </c>
      <c r="V299" s="153"/>
      <c r="W299" s="153"/>
      <c r="X299" s="153"/>
      <c r="Y299" s="154">
        <f>R299-VLOOKUP(F299,'Horario salida'!$C$3:$D$34,2,FALSE)</f>
        <v>8</v>
      </c>
      <c r="Z299" s="154">
        <f>T299-VLOOKUP(F299,'Horario salida'!$C$3:$E$32,3,FALSE)</f>
        <v>36</v>
      </c>
      <c r="AA299" s="154">
        <f>U299-VLOOKUP(F299,'Horario salida'!$C$3:$F$32,4,FALSE)</f>
        <v>11</v>
      </c>
      <c r="AC299" s="154" t="str">
        <f t="shared" si="437"/>
        <v>08</v>
      </c>
      <c r="AD299" s="154" t="str">
        <f t="shared" si="437"/>
        <v>36</v>
      </c>
      <c r="AE299" s="154" t="str">
        <f t="shared" si="437"/>
        <v>11</v>
      </c>
    </row>
    <row r="300" spans="2:31" ht="18" outlineLevel="1" x14ac:dyDescent="0.35">
      <c r="B300" s="146">
        <v>26</v>
      </c>
      <c r="C300" s="38">
        <v>85</v>
      </c>
      <c r="D300" s="148" t="str">
        <f>VLOOKUP(C300,'1 - Dorsales clubs'!B:C,2,FALSE)</f>
        <v>DIEGO LOPEZ MARTIN</v>
      </c>
      <c r="E300" s="148" t="str">
        <f>VLOOKUP(D300,'1 - Dorsales clubs'!C:D,2,FALSE)</f>
        <v>CLUB ESCUELA DE PIRAGUISMO ARANJUEZ</v>
      </c>
      <c r="F300" s="149" t="s">
        <v>77</v>
      </c>
      <c r="G300" s="150">
        <f>VLOOKUP(C300,TºCrono!B:C,2,FALSE)</f>
        <v>102888</v>
      </c>
      <c r="H300" s="151"/>
      <c r="I300" s="149" t="str">
        <f t="shared" si="432"/>
        <v>08:36:88</v>
      </c>
      <c r="J300" s="152"/>
      <c r="K300" s="152">
        <f t="shared" si="433"/>
        <v>6</v>
      </c>
      <c r="L300" s="152"/>
      <c r="M300" s="152"/>
      <c r="N300" s="103">
        <f t="shared" si="434"/>
        <v>10</v>
      </c>
      <c r="O300" s="103">
        <f t="shared" si="435"/>
        <v>28</v>
      </c>
      <c r="P300" s="153">
        <f t="shared" si="436"/>
        <v>88</v>
      </c>
      <c r="Q300" s="153"/>
      <c r="R300" s="153">
        <f>IF(O300&lt;VLOOKUP(F300,'Horario salida'!$C$3:$E$32,3,FALSE),N300-1,N300)</f>
        <v>9</v>
      </c>
      <c r="S300" s="153">
        <f>IF(O300&lt;VLOOKUP(F300,'Horario salida'!$C$3:$E$32,3,FALSE),O300+60,O300)</f>
        <v>88</v>
      </c>
      <c r="T300" s="153">
        <f>IF(P300&lt;VLOOKUP(F300,'Horario salida'!$C$3:$F$32,4,FALSE),S300-1,S300)</f>
        <v>88</v>
      </c>
      <c r="U300" s="153">
        <f>IF(P300&lt;VLOOKUP(F300,'Horario salida'!$C$3:$F$32,4,FALSE),P300+100,P300)</f>
        <v>88</v>
      </c>
      <c r="V300" s="153"/>
      <c r="W300" s="153"/>
      <c r="X300" s="153"/>
      <c r="Y300" s="154">
        <f>R300-VLOOKUP(F300,'Horario salida'!$C$3:$D$34,2,FALSE)</f>
        <v>8</v>
      </c>
      <c r="Z300" s="154">
        <f>T300-VLOOKUP(F300,'Horario salida'!$C$3:$E$32,3,FALSE)</f>
        <v>36</v>
      </c>
      <c r="AA300" s="154">
        <f>U300-VLOOKUP(F300,'Horario salida'!$C$3:$F$32,4,FALSE)</f>
        <v>88</v>
      </c>
      <c r="AC300" s="154" t="str">
        <f t="shared" si="437"/>
        <v>08</v>
      </c>
      <c r="AD300" s="154" t="str">
        <f t="shared" si="437"/>
        <v>36</v>
      </c>
      <c r="AE300" s="154" t="str">
        <f t="shared" si="437"/>
        <v>88</v>
      </c>
    </row>
    <row r="301" spans="2:31" ht="18" outlineLevel="1" x14ac:dyDescent="0.35">
      <c r="B301" s="146">
        <v>24</v>
      </c>
      <c r="C301" s="38">
        <v>161</v>
      </c>
      <c r="D301" s="148" t="str">
        <f>VLOOKUP(C301,'1 - Dorsales clubs'!B:C,2,FALSE)</f>
        <v>Aimar Elias Rivas</v>
      </c>
      <c r="E301" s="148" t="str">
        <f>VLOOKUP(D301,'1 - Dorsales clubs'!C:D,2,FALSE)</f>
        <v>Santiagotarrak</v>
      </c>
      <c r="F301" s="149" t="s">
        <v>77</v>
      </c>
      <c r="G301" s="150">
        <f>VLOOKUP(C301,TºCrono!B:C,2,FALSE)</f>
        <v>104062</v>
      </c>
      <c r="H301" s="151"/>
      <c r="I301" s="149" t="str">
        <f t="shared" si="432"/>
        <v>08:48:62</v>
      </c>
      <c r="J301" s="152"/>
      <c r="K301" s="152">
        <f t="shared" si="433"/>
        <v>6</v>
      </c>
      <c r="L301" s="152"/>
      <c r="M301" s="152"/>
      <c r="N301" s="103">
        <f t="shared" si="434"/>
        <v>10</v>
      </c>
      <c r="O301" s="103">
        <f t="shared" si="435"/>
        <v>40</v>
      </c>
      <c r="P301" s="153">
        <f t="shared" si="436"/>
        <v>62</v>
      </c>
      <c r="Q301" s="153"/>
      <c r="R301" s="153">
        <f>IF(O301&lt;VLOOKUP(F301,'Horario salida'!$C$3:$E$32,3,FALSE),N301-1,N301)</f>
        <v>9</v>
      </c>
      <c r="S301" s="153">
        <f>IF(O301&lt;VLOOKUP(F301,'Horario salida'!$C$3:$E$32,3,FALSE),O301+60,O301)</f>
        <v>100</v>
      </c>
      <c r="T301" s="153">
        <f>IF(P301&lt;VLOOKUP(F301,'Horario salida'!$C$3:$F$32,4,FALSE),S301-1,S301)</f>
        <v>100</v>
      </c>
      <c r="U301" s="153">
        <f>IF(P301&lt;VLOOKUP(F301,'Horario salida'!$C$3:$F$32,4,FALSE),P301+100,P301)</f>
        <v>62</v>
      </c>
      <c r="V301" s="153"/>
      <c r="W301" s="153"/>
      <c r="X301" s="153"/>
      <c r="Y301" s="154">
        <f>R301-VLOOKUP(F301,'Horario salida'!$C$3:$D$34,2,FALSE)</f>
        <v>8</v>
      </c>
      <c r="Z301" s="154">
        <f>T301-VLOOKUP(F301,'Horario salida'!$C$3:$E$32,3,FALSE)</f>
        <v>48</v>
      </c>
      <c r="AA301" s="154">
        <f>U301-VLOOKUP(F301,'Horario salida'!$C$3:$F$32,4,FALSE)</f>
        <v>62</v>
      </c>
      <c r="AC301" s="154" t="str">
        <f t="shared" si="437"/>
        <v>08</v>
      </c>
      <c r="AD301" s="154" t="str">
        <f t="shared" si="437"/>
        <v>48</v>
      </c>
      <c r="AE301" s="154" t="str">
        <f t="shared" si="437"/>
        <v>62</v>
      </c>
    </row>
    <row r="302" spans="2:31" ht="18" outlineLevel="1" x14ac:dyDescent="0.3">
      <c r="B302" s="146">
        <v>23</v>
      </c>
      <c r="C302" s="199">
        <v>77</v>
      </c>
      <c r="D302" s="148" t="str">
        <f>VLOOKUP(C302,'1 - Dorsales clubs'!B:C,2,FALSE)</f>
        <v>GASTON LOBILLO CRISTOFOLI</v>
      </c>
      <c r="E302" s="148" t="str">
        <f>VLOOKUP(D302,'1 - Dorsales clubs'!C:D,2,FALSE)</f>
        <v>CLUB ESCUELA DE PIRAGUISMO ARANJUEZ</v>
      </c>
      <c r="F302" s="149" t="s">
        <v>77</v>
      </c>
      <c r="G302" s="150">
        <f>VLOOKUP(C302,TºCrono!B:C,2,FALSE)</f>
        <v>105431</v>
      </c>
      <c r="H302" s="151"/>
      <c r="I302" s="149" t="str">
        <f t="shared" si="432"/>
        <v>09:02:31</v>
      </c>
      <c r="J302" s="152"/>
      <c r="K302" s="152">
        <f t="shared" si="433"/>
        <v>6</v>
      </c>
      <c r="L302" s="152"/>
      <c r="M302" s="152"/>
      <c r="N302" s="103">
        <f t="shared" si="434"/>
        <v>10</v>
      </c>
      <c r="O302" s="103">
        <f t="shared" si="435"/>
        <v>54</v>
      </c>
      <c r="P302" s="153">
        <f t="shared" si="436"/>
        <v>31</v>
      </c>
      <c r="Q302" s="153"/>
      <c r="R302" s="153">
        <f>IF(O302&lt;VLOOKUP(F302,'Horario salida'!$C$3:$E$32,3,FALSE),N302-1,N302)</f>
        <v>10</v>
      </c>
      <c r="S302" s="153">
        <f>IF(O302&lt;VLOOKUP(F302,'Horario salida'!$C$3:$E$32,3,FALSE),O302+60,O302)</f>
        <v>54</v>
      </c>
      <c r="T302" s="153">
        <f>IF(P302&lt;VLOOKUP(F302,'Horario salida'!$C$3:$F$32,4,FALSE),S302-1,S302)</f>
        <v>54</v>
      </c>
      <c r="U302" s="153">
        <f>IF(P302&lt;VLOOKUP(F302,'Horario salida'!$C$3:$F$32,4,FALSE),P302+100,P302)</f>
        <v>31</v>
      </c>
      <c r="V302" s="153"/>
      <c r="W302" s="153"/>
      <c r="X302" s="153"/>
      <c r="Y302" s="154">
        <f>R302-VLOOKUP(F302,'Horario salida'!$C$3:$D$34,2,FALSE)</f>
        <v>9</v>
      </c>
      <c r="Z302" s="154">
        <f>T302-VLOOKUP(F302,'Horario salida'!$C$3:$E$32,3,FALSE)</f>
        <v>2</v>
      </c>
      <c r="AA302" s="154">
        <f>U302-VLOOKUP(F302,'Horario salida'!$C$3:$F$32,4,FALSE)</f>
        <v>31</v>
      </c>
      <c r="AC302" s="154" t="str">
        <f t="shared" si="437"/>
        <v>09</v>
      </c>
      <c r="AD302" s="154" t="str">
        <f t="shared" si="437"/>
        <v>02</v>
      </c>
      <c r="AE302" s="154" t="str">
        <f t="shared" si="437"/>
        <v>31</v>
      </c>
    </row>
    <row r="303" spans="2:31" ht="18" outlineLevel="1" x14ac:dyDescent="0.35">
      <c r="B303" s="146">
        <v>22</v>
      </c>
      <c r="C303" s="38">
        <v>163</v>
      </c>
      <c r="D303" s="148" t="str">
        <f>VLOOKUP(C303,'1 - Dorsales clubs'!B:C,2,FALSE)</f>
        <v>Urko Oronoz Cuesta</v>
      </c>
      <c r="E303" s="148" t="str">
        <f>VLOOKUP(D303,'1 - Dorsales clubs'!C:D,2,FALSE)</f>
        <v>Santiagotarrak</v>
      </c>
      <c r="F303" s="149" t="s">
        <v>77</v>
      </c>
      <c r="G303" s="150">
        <f>VLOOKUP(C303,TºCrono!B:C,2,FALSE)</f>
        <v>105626</v>
      </c>
      <c r="H303" s="151"/>
      <c r="I303" s="149" t="str">
        <f t="shared" si="432"/>
        <v>09:04:26</v>
      </c>
      <c r="J303" s="152"/>
      <c r="K303" s="152">
        <f t="shared" si="433"/>
        <v>6</v>
      </c>
      <c r="L303" s="152"/>
      <c r="M303" s="152"/>
      <c r="N303" s="103">
        <f t="shared" si="434"/>
        <v>10</v>
      </c>
      <c r="O303" s="103">
        <f t="shared" si="435"/>
        <v>56</v>
      </c>
      <c r="P303" s="153">
        <f t="shared" si="436"/>
        <v>26</v>
      </c>
      <c r="Q303" s="153"/>
      <c r="R303" s="153">
        <f>IF(O303&lt;VLOOKUP(F303,'Horario salida'!$C$3:$E$32,3,FALSE),N303-1,N303)</f>
        <v>10</v>
      </c>
      <c r="S303" s="153">
        <f>IF(O303&lt;VLOOKUP(F303,'Horario salida'!$C$3:$E$32,3,FALSE),O303+60,O303)</f>
        <v>56</v>
      </c>
      <c r="T303" s="153">
        <f>IF(P303&lt;VLOOKUP(F303,'Horario salida'!$C$3:$F$32,4,FALSE),S303-1,S303)</f>
        <v>56</v>
      </c>
      <c r="U303" s="153">
        <f>IF(P303&lt;VLOOKUP(F303,'Horario salida'!$C$3:$F$32,4,FALSE),P303+100,P303)</f>
        <v>26</v>
      </c>
      <c r="V303" s="153"/>
      <c r="W303" s="153"/>
      <c r="X303" s="153"/>
      <c r="Y303" s="154">
        <f>R303-VLOOKUP(F303,'Horario salida'!$C$3:$D$34,2,FALSE)</f>
        <v>9</v>
      </c>
      <c r="Z303" s="154">
        <f>T303-VLOOKUP(F303,'Horario salida'!$C$3:$E$32,3,FALSE)</f>
        <v>4</v>
      </c>
      <c r="AA303" s="154">
        <f>U303-VLOOKUP(F303,'Horario salida'!$C$3:$F$32,4,FALSE)</f>
        <v>26</v>
      </c>
      <c r="AC303" s="154" t="str">
        <f t="shared" si="437"/>
        <v>09</v>
      </c>
      <c r="AD303" s="154" t="str">
        <f t="shared" si="437"/>
        <v>04</v>
      </c>
      <c r="AE303" s="154" t="str">
        <f t="shared" si="437"/>
        <v>26</v>
      </c>
    </row>
    <row r="304" spans="2:31" ht="18" outlineLevel="1" x14ac:dyDescent="0.35">
      <c r="B304" s="146">
        <v>21</v>
      </c>
      <c r="C304" s="38">
        <v>84</v>
      </c>
      <c r="D304" s="148" t="str">
        <f>VLOOKUP(C304,'1 - Dorsales clubs'!B:C,2,FALSE)</f>
        <v>ALEJANDRO DOMINGO REY</v>
      </c>
      <c r="E304" s="148" t="str">
        <f>VLOOKUP(D304,'1 - Dorsales clubs'!C:D,2,FALSE)</f>
        <v>CLUB ESCUELA DE PIRAGUISMO ARANJUEZ</v>
      </c>
      <c r="F304" s="149" t="s">
        <v>77</v>
      </c>
      <c r="G304" s="150">
        <f>VLOOKUP(C304,TºCrono!B:C,2,FALSE)</f>
        <v>111329</v>
      </c>
      <c r="H304" s="151"/>
      <c r="I304" s="149" t="str">
        <f t="shared" si="432"/>
        <v>09:21:29</v>
      </c>
      <c r="J304" s="152"/>
      <c r="K304" s="152">
        <f t="shared" si="433"/>
        <v>6</v>
      </c>
      <c r="L304" s="152"/>
      <c r="M304" s="152"/>
      <c r="N304" s="103">
        <f t="shared" si="434"/>
        <v>11</v>
      </c>
      <c r="O304" s="103">
        <f t="shared" si="435"/>
        <v>13</v>
      </c>
      <c r="P304" s="153">
        <f t="shared" si="436"/>
        <v>29</v>
      </c>
      <c r="Q304" s="153"/>
      <c r="R304" s="153">
        <f>IF(O304&lt;VLOOKUP(F304,'Horario salida'!$C$3:$E$32,3,FALSE),N304-1,N304)</f>
        <v>10</v>
      </c>
      <c r="S304" s="153">
        <f>IF(O304&lt;VLOOKUP(F304,'Horario salida'!$C$3:$E$32,3,FALSE),O304+60,O304)</f>
        <v>73</v>
      </c>
      <c r="T304" s="153">
        <f>IF(P304&lt;VLOOKUP(F304,'Horario salida'!$C$3:$F$32,4,FALSE),S304-1,S304)</f>
        <v>73</v>
      </c>
      <c r="U304" s="153">
        <f>IF(P304&lt;VLOOKUP(F304,'Horario salida'!$C$3:$F$32,4,FALSE),P304+100,P304)</f>
        <v>29</v>
      </c>
      <c r="V304" s="153"/>
      <c r="W304" s="153"/>
      <c r="X304" s="153"/>
      <c r="Y304" s="154">
        <f>R304-VLOOKUP(F304,'Horario salida'!$C$3:$D$34,2,FALSE)</f>
        <v>9</v>
      </c>
      <c r="Z304" s="154">
        <f>T304-VLOOKUP(F304,'Horario salida'!$C$3:$E$32,3,FALSE)</f>
        <v>21</v>
      </c>
      <c r="AA304" s="154">
        <f>U304-VLOOKUP(F304,'Horario salida'!$C$3:$F$32,4,FALSE)</f>
        <v>29</v>
      </c>
      <c r="AC304" s="154" t="str">
        <f t="shared" si="437"/>
        <v>09</v>
      </c>
      <c r="AD304" s="154" t="str">
        <f t="shared" si="437"/>
        <v>21</v>
      </c>
      <c r="AE304" s="154" t="str">
        <f t="shared" si="437"/>
        <v>29</v>
      </c>
    </row>
    <row r="305" spans="2:31" ht="18" outlineLevel="1" x14ac:dyDescent="0.35">
      <c r="B305" s="146">
        <v>20</v>
      </c>
      <c r="C305" s="38">
        <v>79</v>
      </c>
      <c r="D305" s="148" t="str">
        <f>VLOOKUP(C305,'1 - Dorsales clubs'!B:C,2,FALSE)</f>
        <v>FRANCISCO MATA GONZALEZ</v>
      </c>
      <c r="E305" s="148" t="str">
        <f>VLOOKUP(D305,'1 - Dorsales clubs'!C:D,2,FALSE)</f>
        <v>CLUB ESCUELA DE PIRAGUISMO ARANJUEZ</v>
      </c>
      <c r="F305" s="149" t="s">
        <v>77</v>
      </c>
      <c r="G305" s="150">
        <f>VLOOKUP(C305,TºCrono!B:C,2,FALSE)</f>
        <v>113455</v>
      </c>
      <c r="H305" s="151"/>
      <c r="I305" s="149" t="str">
        <f t="shared" si="432"/>
        <v>09:42:55</v>
      </c>
      <c r="J305" s="152"/>
      <c r="K305" s="152">
        <f t="shared" si="433"/>
        <v>6</v>
      </c>
      <c r="L305" s="152"/>
      <c r="M305" s="152"/>
      <c r="N305" s="103">
        <f t="shared" si="434"/>
        <v>11</v>
      </c>
      <c r="O305" s="103">
        <f t="shared" si="435"/>
        <v>34</v>
      </c>
      <c r="P305" s="153">
        <f t="shared" si="436"/>
        <v>55</v>
      </c>
      <c r="Q305" s="153"/>
      <c r="R305" s="153">
        <f>IF(O305&lt;VLOOKUP(F305,'Horario salida'!$C$3:$E$32,3,FALSE),N305-1,N305)</f>
        <v>10</v>
      </c>
      <c r="S305" s="153">
        <f>IF(O305&lt;VLOOKUP(F305,'Horario salida'!$C$3:$E$32,3,FALSE),O305+60,O305)</f>
        <v>94</v>
      </c>
      <c r="T305" s="153">
        <f>IF(P305&lt;VLOOKUP(F305,'Horario salida'!$C$3:$F$32,4,FALSE),S305-1,S305)</f>
        <v>94</v>
      </c>
      <c r="U305" s="153">
        <f>IF(P305&lt;VLOOKUP(F305,'Horario salida'!$C$3:$F$32,4,FALSE),P305+100,P305)</f>
        <v>55</v>
      </c>
      <c r="V305" s="153"/>
      <c r="W305" s="153"/>
      <c r="X305" s="153"/>
      <c r="Y305" s="154">
        <f>R305-VLOOKUP(F305,'Horario salida'!$C$3:$D$34,2,FALSE)</f>
        <v>9</v>
      </c>
      <c r="Z305" s="154">
        <f>T305-VLOOKUP(F305,'Horario salida'!$C$3:$E$32,3,FALSE)</f>
        <v>42</v>
      </c>
      <c r="AA305" s="154">
        <f>U305-VLOOKUP(F305,'Horario salida'!$C$3:$F$32,4,FALSE)</f>
        <v>55</v>
      </c>
      <c r="AC305" s="154" t="str">
        <f t="shared" si="437"/>
        <v>09</v>
      </c>
      <c r="AD305" s="154" t="str">
        <f t="shared" si="437"/>
        <v>42</v>
      </c>
      <c r="AE305" s="154" t="str">
        <f t="shared" si="437"/>
        <v>55</v>
      </c>
    </row>
    <row r="306" spans="2:31" ht="18" outlineLevel="1" x14ac:dyDescent="0.3">
      <c r="B306" s="146">
        <v>19</v>
      </c>
      <c r="C306" s="199">
        <v>81</v>
      </c>
      <c r="D306" s="148" t="str">
        <f>VLOOKUP(C306,'1 - Dorsales clubs'!B:C,2,FALSE)</f>
        <v>ANGEL ROQUE DE BENITO</v>
      </c>
      <c r="E306" s="148" t="str">
        <f>VLOOKUP(D306,'1 - Dorsales clubs'!C:D,2,FALSE)</f>
        <v>CLUB ESCUELA DE PIRAGUISMO ARANJUEZ</v>
      </c>
      <c r="F306" s="149" t="s">
        <v>77</v>
      </c>
      <c r="G306" s="150">
        <f>VLOOKUP(C306,TºCrono!B:C,2,FALSE)</f>
        <v>124257</v>
      </c>
      <c r="H306" s="151"/>
      <c r="I306" s="149" t="str">
        <f t="shared" si="432"/>
        <v>10:50:57</v>
      </c>
      <c r="J306" s="152"/>
      <c r="K306" s="152">
        <f t="shared" si="433"/>
        <v>6</v>
      </c>
      <c r="L306" s="152"/>
      <c r="M306" s="152"/>
      <c r="N306" s="103">
        <f t="shared" si="434"/>
        <v>12</v>
      </c>
      <c r="O306" s="103">
        <f t="shared" si="435"/>
        <v>42</v>
      </c>
      <c r="P306" s="153">
        <f t="shared" si="436"/>
        <v>57</v>
      </c>
      <c r="Q306" s="153"/>
      <c r="R306" s="153">
        <f>IF(O306&lt;VLOOKUP(F306,'Horario salida'!$C$3:$E$32,3,FALSE),N306-1,N306)</f>
        <v>11</v>
      </c>
      <c r="S306" s="153">
        <f>IF(O306&lt;VLOOKUP(F306,'Horario salida'!$C$3:$E$32,3,FALSE),O306+60,O306)</f>
        <v>102</v>
      </c>
      <c r="T306" s="153">
        <f>IF(P306&lt;VLOOKUP(F306,'Horario salida'!$C$3:$F$32,4,FALSE),S306-1,S306)</f>
        <v>102</v>
      </c>
      <c r="U306" s="153">
        <f>IF(P306&lt;VLOOKUP(F306,'Horario salida'!$C$3:$F$32,4,FALSE),P306+100,P306)</f>
        <v>57</v>
      </c>
      <c r="V306" s="153"/>
      <c r="W306" s="153"/>
      <c r="X306" s="153"/>
      <c r="Y306" s="154">
        <f>R306-VLOOKUP(F306,'Horario salida'!$C$3:$D$34,2,FALSE)</f>
        <v>10</v>
      </c>
      <c r="Z306" s="154">
        <f>T306-VLOOKUP(F306,'Horario salida'!$C$3:$E$32,3,FALSE)</f>
        <v>50</v>
      </c>
      <c r="AA306" s="154">
        <f>U306-VLOOKUP(F306,'Horario salida'!$C$3:$F$32,4,FALSE)</f>
        <v>57</v>
      </c>
      <c r="AC306" s="154" t="str">
        <f t="shared" si="437"/>
        <v>10</v>
      </c>
      <c r="AD306" s="154" t="str">
        <f t="shared" si="437"/>
        <v>50</v>
      </c>
      <c r="AE306" s="154" t="str">
        <f t="shared" si="437"/>
        <v>57</v>
      </c>
    </row>
    <row r="307" spans="2:31" ht="18" outlineLevel="1" x14ac:dyDescent="0.35">
      <c r="B307" s="146">
        <v>18</v>
      </c>
      <c r="C307" s="38">
        <v>87</v>
      </c>
      <c r="D307" s="148" t="str">
        <f>VLOOKUP(C307,'1 - Dorsales clubs'!B:C,2,FALSE)</f>
        <v>MARCO SANZ JIMENEZ</v>
      </c>
      <c r="E307" s="148" t="str">
        <f>VLOOKUP(D307,'1 - Dorsales clubs'!C:D,2,FALSE)</f>
        <v>CLUB ESCUELA DE PIRAGUISMO ARANJUEZ</v>
      </c>
      <c r="F307" s="149" t="s">
        <v>77</v>
      </c>
      <c r="G307" s="150">
        <f>VLOOKUP(C307,TºCrono!B:C,2,FALSE)</f>
        <v>125225</v>
      </c>
      <c r="H307" s="151"/>
      <c r="I307" s="149" t="str">
        <f t="shared" si="432"/>
        <v>11:00:25</v>
      </c>
      <c r="J307" s="152"/>
      <c r="K307" s="152">
        <f t="shared" si="433"/>
        <v>6</v>
      </c>
      <c r="L307" s="152"/>
      <c r="M307" s="152"/>
      <c r="N307" s="103">
        <f t="shared" si="434"/>
        <v>12</v>
      </c>
      <c r="O307" s="103">
        <f t="shared" si="435"/>
        <v>52</v>
      </c>
      <c r="P307" s="153">
        <f t="shared" si="436"/>
        <v>25</v>
      </c>
      <c r="Q307" s="153"/>
      <c r="R307" s="153">
        <f>IF(O307&lt;VLOOKUP(F307,'Horario salida'!$C$3:$E$32,3,FALSE),N307-1,N307)</f>
        <v>12</v>
      </c>
      <c r="S307" s="153">
        <f>IF(O307&lt;VLOOKUP(F307,'Horario salida'!$C$3:$E$32,3,FALSE),O307+60,O307)</f>
        <v>52</v>
      </c>
      <c r="T307" s="153">
        <f>IF(P307&lt;VLOOKUP(F307,'Horario salida'!$C$3:$F$32,4,FALSE),S307-1,S307)</f>
        <v>52</v>
      </c>
      <c r="U307" s="153">
        <f>IF(P307&lt;VLOOKUP(F307,'Horario salida'!$C$3:$F$32,4,FALSE),P307+100,P307)</f>
        <v>25</v>
      </c>
      <c r="V307" s="153"/>
      <c r="W307" s="153"/>
      <c r="X307" s="153"/>
      <c r="Y307" s="154">
        <f>R307-VLOOKUP(F307,'Horario salida'!$C$3:$D$34,2,FALSE)</f>
        <v>11</v>
      </c>
      <c r="Z307" s="154">
        <f>T307-VLOOKUP(F307,'Horario salida'!$C$3:$E$32,3,FALSE)</f>
        <v>0</v>
      </c>
      <c r="AA307" s="154">
        <f>U307-VLOOKUP(F307,'Horario salida'!$C$3:$F$32,4,FALSE)</f>
        <v>25</v>
      </c>
      <c r="AC307" s="154" t="str">
        <f t="shared" si="437"/>
        <v>11</v>
      </c>
      <c r="AD307" s="154" t="str">
        <f t="shared" si="437"/>
        <v>00</v>
      </c>
      <c r="AE307" s="154" t="str">
        <f t="shared" si="437"/>
        <v>25</v>
      </c>
    </row>
    <row r="308" spans="2:31" ht="17.399999999999999" outlineLevel="1" x14ac:dyDescent="0.3">
      <c r="B308" s="131"/>
      <c r="C308" s="155"/>
      <c r="D308" s="156"/>
      <c r="E308" s="156"/>
      <c r="F308" s="153"/>
      <c r="G308" s="157"/>
      <c r="I308" s="153"/>
      <c r="J308" s="152"/>
      <c r="K308" s="152"/>
      <c r="L308" s="152"/>
      <c r="M308" s="152"/>
      <c r="P308" s="153"/>
      <c r="Q308" s="153"/>
      <c r="R308" s="153"/>
      <c r="S308" s="153"/>
      <c r="T308" s="153"/>
      <c r="U308" s="153"/>
      <c r="V308" s="153"/>
      <c r="W308" s="153"/>
      <c r="X308" s="153"/>
      <c r="Y308" s="154"/>
      <c r="Z308" s="154"/>
      <c r="AA308" s="154"/>
      <c r="AC308" s="154"/>
      <c r="AD308" s="154"/>
      <c r="AE308" s="154"/>
    </row>
    <row r="309" spans="2:31" ht="17.399999999999999" outlineLevel="1" x14ac:dyDescent="0.3">
      <c r="B309" s="131"/>
      <c r="C309" s="155"/>
      <c r="D309" s="156"/>
      <c r="E309" s="156"/>
      <c r="F309" s="153"/>
      <c r="G309" s="157"/>
      <c r="I309" s="153"/>
      <c r="J309" s="152"/>
      <c r="K309" s="152"/>
      <c r="L309" s="152"/>
      <c r="M309" s="152"/>
      <c r="P309" s="153"/>
      <c r="Q309" s="153"/>
      <c r="R309" s="153"/>
      <c r="S309" s="153"/>
      <c r="T309" s="153"/>
      <c r="U309" s="153"/>
      <c r="V309" s="153"/>
      <c r="W309" s="153"/>
      <c r="X309" s="153"/>
      <c r="Y309" s="154"/>
      <c r="Z309" s="154"/>
      <c r="AA309" s="154"/>
      <c r="AC309" s="154"/>
      <c r="AD309" s="154"/>
      <c r="AE309" s="154"/>
    </row>
    <row r="310" spans="2:31" outlineLevel="1" x14ac:dyDescent="0.3">
      <c r="C310" s="133"/>
      <c r="D310" s="134" t="s">
        <v>34</v>
      </c>
      <c r="E310" s="134" t="s">
        <v>450</v>
      </c>
      <c r="F310" s="135" t="s">
        <v>11</v>
      </c>
      <c r="G310" s="136"/>
      <c r="H310" s="137"/>
      <c r="I310" s="138">
        <f>VLOOKUP(F312,DATOS!$C$5:$D$40,2,FALSE)</f>
        <v>7</v>
      </c>
      <c r="J310" s="103">
        <f>COUNTIF(F312:$F$390,F312)</f>
        <v>7</v>
      </c>
      <c r="N310" s="123"/>
      <c r="O310" s="123"/>
      <c r="P310" s="123"/>
      <c r="Q310" s="128"/>
      <c r="R310" s="128"/>
      <c r="S310" s="128"/>
      <c r="T310" s="128"/>
      <c r="U310" s="128"/>
      <c r="V310" s="128"/>
      <c r="W310" s="128"/>
      <c r="X310" s="128"/>
      <c r="Y310" s="129"/>
      <c r="Z310" s="129"/>
      <c r="AA310" s="129"/>
      <c r="AB310" s="128"/>
      <c r="AC310" s="129"/>
      <c r="AD310" s="129"/>
      <c r="AE310" s="129"/>
    </row>
    <row r="311" spans="2:31" outlineLevel="1" x14ac:dyDescent="0.3">
      <c r="B311" s="134" t="s">
        <v>20</v>
      </c>
      <c r="C311" s="139" t="s">
        <v>3</v>
      </c>
      <c r="D311" s="134" t="s">
        <v>0</v>
      </c>
      <c r="E311" s="134" t="s">
        <v>1</v>
      </c>
      <c r="F311" s="134" t="s">
        <v>22</v>
      </c>
      <c r="G311" s="140" t="s">
        <v>7</v>
      </c>
      <c r="H311" s="141"/>
      <c r="I311" s="142" t="s">
        <v>8</v>
      </c>
      <c r="N311" s="143"/>
      <c r="O311" s="143"/>
      <c r="P311" s="144"/>
      <c r="Q311" s="143"/>
      <c r="R311" s="144"/>
      <c r="S311" s="144"/>
      <c r="T311" s="144"/>
      <c r="U311" s="144"/>
      <c r="V311" s="144"/>
      <c r="W311" s="144"/>
      <c r="X311" s="143"/>
      <c r="Y311" s="145"/>
      <c r="Z311" s="145"/>
      <c r="AA311" s="145"/>
      <c r="AC311" s="145"/>
      <c r="AD311" s="145"/>
      <c r="AE311" s="145"/>
    </row>
    <row r="312" spans="2:31" ht="18" outlineLevel="1" x14ac:dyDescent="0.3">
      <c r="B312" s="146">
        <v>33</v>
      </c>
      <c r="C312" s="199">
        <v>86</v>
      </c>
      <c r="D312" s="148" t="str">
        <f>VLOOKUP(C312,'1 - Dorsales clubs'!B:C,2,FALSE)</f>
        <v>MARIA FELIX CAMACHO AGUILERA</v>
      </c>
      <c r="E312" s="148" t="str">
        <f>VLOOKUP(D312,'1 - Dorsales clubs'!C:D,2,FALSE)</f>
        <v>CLUB ESCUELA DE PIRAGUISMO ARANJUEZ</v>
      </c>
      <c r="F312" s="149" t="s">
        <v>78</v>
      </c>
      <c r="G312" s="150">
        <f>VLOOKUP(C312,TºCrono!B:C,2,FALSE)</f>
        <v>105814</v>
      </c>
      <c r="H312" s="151"/>
      <c r="I312" s="149" t="str">
        <f t="shared" ref="I312:I318" si="438">IF(G312="D","DESCALIF.",IF(G312="A","ABANDONO",IF(G312="N","NO PRES.",CONCATENATE(AC312,":",AD312,":",AE312))))</f>
        <v>09:06:14</v>
      </c>
      <c r="J312" s="152"/>
      <c r="K312" s="152">
        <f t="shared" ref="K312:K318" si="439">LEN(G312)</f>
        <v>6</v>
      </c>
      <c r="L312" s="152"/>
      <c r="M312" s="152"/>
      <c r="N312" s="103">
        <f t="shared" ref="N312:N318" si="440">VALUE(MID(G312,1,K312-4))</f>
        <v>10</v>
      </c>
      <c r="O312" s="103">
        <f t="shared" ref="O312:O318" si="441">VALUE(MID(G312,K312-4+1,2))</f>
        <v>58</v>
      </c>
      <c r="P312" s="153">
        <f t="shared" ref="P312:P318" si="442">VALUE(RIGHT(G312,2))</f>
        <v>14</v>
      </c>
      <c r="Q312" s="153"/>
      <c r="R312" s="153">
        <f>IF(O312&lt;VLOOKUP(F312,'Horario salida'!$C$3:$E$32,3,FALSE),N312-1,N312)</f>
        <v>10</v>
      </c>
      <c r="S312" s="153">
        <f>IF(O312&lt;VLOOKUP(F312,'Horario salida'!$C$3:$E$32,3,FALSE),O312+60,O312)</f>
        <v>58</v>
      </c>
      <c r="T312" s="153">
        <f>IF(P312&lt;VLOOKUP(F312,'Horario salida'!$C$3:$F$32,4,FALSE),S312-1,S312)</f>
        <v>58</v>
      </c>
      <c r="U312" s="153">
        <f>IF(P312&lt;VLOOKUP(F312,'Horario salida'!$C$3:$F$32,4,FALSE),P312+100,P312)</f>
        <v>14</v>
      </c>
      <c r="V312" s="153"/>
      <c r="W312" s="153"/>
      <c r="X312" s="153"/>
      <c r="Y312" s="154">
        <f>R312-VLOOKUP(F312,'Horario salida'!$C$3:$D$34,2,FALSE)</f>
        <v>9</v>
      </c>
      <c r="Z312" s="154">
        <f>T312-VLOOKUP(F312,'Horario salida'!$C$3:$E$32,3,FALSE)</f>
        <v>6</v>
      </c>
      <c r="AA312" s="154">
        <f>U312-VLOOKUP(F312,'Horario salida'!$C$3:$F$32,4,FALSE)</f>
        <v>14</v>
      </c>
      <c r="AC312" s="154" t="str">
        <f t="shared" ref="AC312:AE318" si="443">TEXT(Y312,"00")</f>
        <v>09</v>
      </c>
      <c r="AD312" s="154" t="str">
        <f t="shared" si="443"/>
        <v>06</v>
      </c>
      <c r="AE312" s="154" t="str">
        <f t="shared" si="443"/>
        <v>14</v>
      </c>
    </row>
    <row r="313" spans="2:31" ht="18" outlineLevel="1" x14ac:dyDescent="0.35">
      <c r="B313" s="146">
        <v>29</v>
      </c>
      <c r="C313" s="38">
        <v>164</v>
      </c>
      <c r="D313" s="148" t="str">
        <f>VLOOKUP(C313,'1 - Dorsales clubs'!B:C,2,FALSE)</f>
        <v>Ariadna Sanchez Leon</v>
      </c>
      <c r="E313" s="148" t="str">
        <f>VLOOKUP(D313,'1 - Dorsales clubs'!C:D,2,FALSE)</f>
        <v>Santiagotarrak</v>
      </c>
      <c r="F313" s="149" t="s">
        <v>78</v>
      </c>
      <c r="G313" s="150">
        <f>VLOOKUP(C313,TºCrono!B:C,2,FALSE)</f>
        <v>120945</v>
      </c>
      <c r="H313" s="151"/>
      <c r="I313" s="149" t="str">
        <f t="shared" si="438"/>
        <v>10:17:45</v>
      </c>
      <c r="J313" s="152"/>
      <c r="K313" s="152">
        <f t="shared" si="439"/>
        <v>6</v>
      </c>
      <c r="L313" s="152"/>
      <c r="M313" s="152"/>
      <c r="N313" s="103">
        <f t="shared" si="440"/>
        <v>12</v>
      </c>
      <c r="O313" s="103">
        <f t="shared" si="441"/>
        <v>9</v>
      </c>
      <c r="P313" s="153">
        <f t="shared" si="442"/>
        <v>45</v>
      </c>
      <c r="Q313" s="153"/>
      <c r="R313" s="153">
        <f>IF(O313&lt;VLOOKUP(F313,'Horario salida'!$C$3:$E$32,3,FALSE),N313-1,N313)</f>
        <v>11</v>
      </c>
      <c r="S313" s="153">
        <f>IF(O313&lt;VLOOKUP(F313,'Horario salida'!$C$3:$E$32,3,FALSE),O313+60,O313)</f>
        <v>69</v>
      </c>
      <c r="T313" s="153">
        <f>IF(P313&lt;VLOOKUP(F313,'Horario salida'!$C$3:$F$32,4,FALSE),S313-1,S313)</f>
        <v>69</v>
      </c>
      <c r="U313" s="153">
        <f>IF(P313&lt;VLOOKUP(F313,'Horario salida'!$C$3:$F$32,4,FALSE),P313+100,P313)</f>
        <v>45</v>
      </c>
      <c r="V313" s="153"/>
      <c r="W313" s="153"/>
      <c r="X313" s="153"/>
      <c r="Y313" s="154">
        <f>R313-VLOOKUP(F313,'Horario salida'!$C$3:$D$34,2,FALSE)</f>
        <v>10</v>
      </c>
      <c r="Z313" s="154">
        <f>T313-VLOOKUP(F313,'Horario salida'!$C$3:$E$32,3,FALSE)</f>
        <v>17</v>
      </c>
      <c r="AA313" s="154">
        <f>U313-VLOOKUP(F313,'Horario salida'!$C$3:$F$32,4,FALSE)</f>
        <v>45</v>
      </c>
      <c r="AC313" s="154" t="str">
        <f t="shared" si="443"/>
        <v>10</v>
      </c>
      <c r="AD313" s="154" t="str">
        <f t="shared" si="443"/>
        <v>17</v>
      </c>
      <c r="AE313" s="154" t="str">
        <f t="shared" si="443"/>
        <v>45</v>
      </c>
    </row>
    <row r="314" spans="2:31" ht="18" outlineLevel="1" x14ac:dyDescent="0.3">
      <c r="B314" s="146">
        <v>26</v>
      </c>
      <c r="C314" s="199">
        <v>148</v>
      </c>
      <c r="D314" s="148" t="str">
        <f>VLOOKUP(C314,'1 - Dorsales clubs'!B:C,2,FALSE)</f>
        <v>Ane lucas Ausan</v>
      </c>
      <c r="E314" s="148" t="str">
        <f>VLOOKUP(D314,'1 - Dorsales clubs'!C:D,2,FALSE)</f>
        <v>Santiagotarrak</v>
      </c>
      <c r="F314" s="149" t="s">
        <v>78</v>
      </c>
      <c r="G314" s="150">
        <f>VLOOKUP(C314,TºCrono!B:C,2,FALSE)</f>
        <v>121022</v>
      </c>
      <c r="H314" s="151"/>
      <c r="I314" s="149" t="str">
        <f t="shared" si="438"/>
        <v>10:18:22</v>
      </c>
      <c r="J314" s="152"/>
      <c r="K314" s="152">
        <f t="shared" si="439"/>
        <v>6</v>
      </c>
      <c r="L314" s="152"/>
      <c r="M314" s="152"/>
      <c r="N314" s="103">
        <f t="shared" si="440"/>
        <v>12</v>
      </c>
      <c r="O314" s="103">
        <f t="shared" si="441"/>
        <v>10</v>
      </c>
      <c r="P314" s="153">
        <f t="shared" si="442"/>
        <v>22</v>
      </c>
      <c r="Q314" s="153"/>
      <c r="R314" s="153">
        <f>IF(O314&lt;VLOOKUP(F314,'Horario salida'!$C$3:$E$32,3,FALSE),N314-1,N314)</f>
        <v>11</v>
      </c>
      <c r="S314" s="153">
        <f>IF(O314&lt;VLOOKUP(F314,'Horario salida'!$C$3:$E$32,3,FALSE),O314+60,O314)</f>
        <v>70</v>
      </c>
      <c r="T314" s="153">
        <f>IF(P314&lt;VLOOKUP(F314,'Horario salida'!$C$3:$F$32,4,FALSE),S314-1,S314)</f>
        <v>70</v>
      </c>
      <c r="U314" s="153">
        <f>IF(P314&lt;VLOOKUP(F314,'Horario salida'!$C$3:$F$32,4,FALSE),P314+100,P314)</f>
        <v>22</v>
      </c>
      <c r="V314" s="153"/>
      <c r="W314" s="153"/>
      <c r="X314" s="153"/>
      <c r="Y314" s="154">
        <f>R314-VLOOKUP(F314,'Horario salida'!$C$3:$D$34,2,FALSE)</f>
        <v>10</v>
      </c>
      <c r="Z314" s="154">
        <f>T314-VLOOKUP(F314,'Horario salida'!$C$3:$E$32,3,FALSE)</f>
        <v>18</v>
      </c>
      <c r="AA314" s="154">
        <f>U314-VLOOKUP(F314,'Horario salida'!$C$3:$F$32,4,FALSE)</f>
        <v>22</v>
      </c>
      <c r="AC314" s="154" t="str">
        <f t="shared" si="443"/>
        <v>10</v>
      </c>
      <c r="AD314" s="154" t="str">
        <f t="shared" si="443"/>
        <v>18</v>
      </c>
      <c r="AE314" s="154" t="str">
        <f t="shared" si="443"/>
        <v>22</v>
      </c>
    </row>
    <row r="315" spans="2:31" ht="18" outlineLevel="1" x14ac:dyDescent="0.35">
      <c r="B315" s="146">
        <v>24</v>
      </c>
      <c r="C315" s="38">
        <v>147</v>
      </c>
      <c r="D315" s="148" t="str">
        <f>VLOOKUP(C315,'1 - Dorsales clubs'!B:C,2,FALSE)</f>
        <v>Xane Blanco Garcia</v>
      </c>
      <c r="E315" s="148" t="str">
        <f>VLOOKUP(D315,'1 - Dorsales clubs'!C:D,2,FALSE)</f>
        <v>Santiagotarrak</v>
      </c>
      <c r="F315" s="149" t="s">
        <v>78</v>
      </c>
      <c r="G315" s="150">
        <f>VLOOKUP(C315,TºCrono!B:C,2,FALSE)</f>
        <v>122377</v>
      </c>
      <c r="H315" s="151"/>
      <c r="I315" s="149" t="str">
        <f t="shared" si="438"/>
        <v>10:31:77</v>
      </c>
      <c r="K315" s="152">
        <f t="shared" si="439"/>
        <v>6</v>
      </c>
      <c r="N315" s="103">
        <f t="shared" si="440"/>
        <v>12</v>
      </c>
      <c r="O315" s="103">
        <f t="shared" si="441"/>
        <v>23</v>
      </c>
      <c r="P315" s="153">
        <f t="shared" si="442"/>
        <v>77</v>
      </c>
      <c r="Q315" s="153"/>
      <c r="R315" s="153">
        <f>IF(O315&lt;VLOOKUP(F315,'Horario salida'!$C$3:$E$32,3,FALSE),N315-1,N315)</f>
        <v>11</v>
      </c>
      <c r="S315" s="153">
        <f>IF(O315&lt;VLOOKUP(F315,'Horario salida'!$C$3:$E$32,3,FALSE),O315+60,O315)</f>
        <v>83</v>
      </c>
      <c r="T315" s="153">
        <f>IF(P315&lt;VLOOKUP(F315,'Horario salida'!$C$3:$F$32,4,FALSE),S315-1,S315)</f>
        <v>83</v>
      </c>
      <c r="U315" s="153">
        <f>IF(P315&lt;VLOOKUP(F315,'Horario salida'!$C$3:$F$32,4,FALSE),P315+100,P315)</f>
        <v>77</v>
      </c>
      <c r="V315" s="153"/>
      <c r="W315" s="153"/>
      <c r="X315" s="153"/>
      <c r="Y315" s="154">
        <f>R315-VLOOKUP(F315,'Horario salida'!$C$3:$D$34,2,FALSE)</f>
        <v>10</v>
      </c>
      <c r="Z315" s="154">
        <f>T315-VLOOKUP(F315,'Horario salida'!$C$3:$E$32,3,FALSE)</f>
        <v>31</v>
      </c>
      <c r="AA315" s="154">
        <f>U315-VLOOKUP(F315,'Horario salida'!$C$3:$F$32,4,FALSE)</f>
        <v>77</v>
      </c>
      <c r="AC315" s="154" t="str">
        <f t="shared" si="443"/>
        <v>10</v>
      </c>
      <c r="AD315" s="154" t="str">
        <f t="shared" si="443"/>
        <v>31</v>
      </c>
      <c r="AE315" s="154" t="str">
        <f t="shared" si="443"/>
        <v>77</v>
      </c>
    </row>
    <row r="316" spans="2:31" ht="18" outlineLevel="1" x14ac:dyDescent="0.3">
      <c r="B316" s="146">
        <v>23</v>
      </c>
      <c r="C316" s="199">
        <v>80</v>
      </c>
      <c r="D316" s="148" t="str">
        <f>VLOOKUP(C316,'1 - Dorsales clubs'!B:C,2,FALSE)</f>
        <v>INES CASTAÑO COLOMA</v>
      </c>
      <c r="E316" s="148" t="str">
        <f>VLOOKUP(D316,'1 - Dorsales clubs'!C:D,2,FALSE)</f>
        <v>CLUB ESCUELA DE PIRAGUISMO ARANJUEZ</v>
      </c>
      <c r="F316" s="149" t="s">
        <v>78</v>
      </c>
      <c r="G316" s="150">
        <f>VLOOKUP(C316,TºCrono!B:C,2,FALSE)</f>
        <v>130209</v>
      </c>
      <c r="H316" s="151"/>
      <c r="I316" s="149" t="str">
        <f t="shared" si="438"/>
        <v>11:10:09</v>
      </c>
      <c r="K316" s="152">
        <f t="shared" si="439"/>
        <v>6</v>
      </c>
      <c r="N316" s="103">
        <f t="shared" si="440"/>
        <v>13</v>
      </c>
      <c r="O316" s="103">
        <f t="shared" si="441"/>
        <v>2</v>
      </c>
      <c r="P316" s="153">
        <f t="shared" si="442"/>
        <v>9</v>
      </c>
      <c r="Q316" s="153"/>
      <c r="R316" s="153">
        <f>IF(O316&lt;VLOOKUP(F316,'Horario salida'!$C$3:$E$32,3,FALSE),N316-1,N316)</f>
        <v>12</v>
      </c>
      <c r="S316" s="153">
        <f>IF(O316&lt;VLOOKUP(F316,'Horario salida'!$C$3:$E$32,3,FALSE),O316+60,O316)</f>
        <v>62</v>
      </c>
      <c r="T316" s="153">
        <f>IF(P316&lt;VLOOKUP(F316,'Horario salida'!$C$3:$F$32,4,FALSE),S316-1,S316)</f>
        <v>62</v>
      </c>
      <c r="U316" s="153">
        <f>IF(P316&lt;VLOOKUP(F316,'Horario salida'!$C$3:$F$32,4,FALSE),P316+100,P316)</f>
        <v>9</v>
      </c>
      <c r="V316" s="153"/>
      <c r="W316" s="153"/>
      <c r="X316" s="153"/>
      <c r="Y316" s="154">
        <f>R316-VLOOKUP(F316,'Horario salida'!$C$3:$D$34,2,FALSE)</f>
        <v>11</v>
      </c>
      <c r="Z316" s="154">
        <f>T316-VLOOKUP(F316,'Horario salida'!$C$3:$E$32,3,FALSE)</f>
        <v>10</v>
      </c>
      <c r="AA316" s="154">
        <f>U316-VLOOKUP(F316,'Horario salida'!$C$3:$F$32,4,FALSE)</f>
        <v>9</v>
      </c>
      <c r="AC316" s="154" t="str">
        <f t="shared" si="443"/>
        <v>11</v>
      </c>
      <c r="AD316" s="154" t="str">
        <f t="shared" si="443"/>
        <v>10</v>
      </c>
      <c r="AE316" s="154" t="str">
        <f t="shared" si="443"/>
        <v>09</v>
      </c>
    </row>
    <row r="317" spans="2:31" ht="18" outlineLevel="1" x14ac:dyDescent="0.3">
      <c r="B317" s="146">
        <v>22</v>
      </c>
      <c r="C317" s="199">
        <v>82</v>
      </c>
      <c r="D317" s="148" t="str">
        <f>VLOOKUP(C317,'1 - Dorsales clubs'!B:C,2,FALSE)</f>
        <v>AITANA FERNANDEZ DIAZ</v>
      </c>
      <c r="E317" s="148" t="str">
        <f>VLOOKUP(D317,'1 - Dorsales clubs'!C:D,2,FALSE)</f>
        <v>CLUB ESCUELA DE PIRAGUISMO ARANJUEZ</v>
      </c>
      <c r="F317" s="149" t="s">
        <v>78</v>
      </c>
      <c r="G317" s="150">
        <f>VLOOKUP(C317,TºCrono!B:C,2,FALSE)</f>
        <v>164737</v>
      </c>
      <c r="H317" s="151"/>
      <c r="I317" s="149" t="str">
        <f t="shared" si="438"/>
        <v>14:55:37</v>
      </c>
      <c r="K317" s="152">
        <f t="shared" si="439"/>
        <v>6</v>
      </c>
      <c r="N317" s="103">
        <f t="shared" si="440"/>
        <v>16</v>
      </c>
      <c r="O317" s="103">
        <f t="shared" si="441"/>
        <v>47</v>
      </c>
      <c r="P317" s="153">
        <f t="shared" si="442"/>
        <v>37</v>
      </c>
      <c r="Q317" s="153"/>
      <c r="R317" s="153">
        <f>IF(O317&lt;VLOOKUP(F317,'Horario salida'!$C$3:$E$32,3,FALSE),N317-1,N317)</f>
        <v>15</v>
      </c>
      <c r="S317" s="153">
        <f>IF(O317&lt;VLOOKUP(F317,'Horario salida'!$C$3:$E$32,3,FALSE),O317+60,O317)</f>
        <v>107</v>
      </c>
      <c r="T317" s="153">
        <f>IF(P317&lt;VLOOKUP(F317,'Horario salida'!$C$3:$F$32,4,FALSE),S317-1,S317)</f>
        <v>107</v>
      </c>
      <c r="U317" s="153">
        <f>IF(P317&lt;VLOOKUP(F317,'Horario salida'!$C$3:$F$32,4,FALSE),P317+100,P317)</f>
        <v>37</v>
      </c>
      <c r="V317" s="153"/>
      <c r="W317" s="153"/>
      <c r="X317" s="153"/>
      <c r="Y317" s="154">
        <f>R317-VLOOKUP(F317,'Horario salida'!$C$3:$D$34,2,FALSE)</f>
        <v>14</v>
      </c>
      <c r="Z317" s="154">
        <f>T317-VLOOKUP(F317,'Horario salida'!$C$3:$E$32,3,FALSE)</f>
        <v>55</v>
      </c>
      <c r="AA317" s="154">
        <f>U317-VLOOKUP(F317,'Horario salida'!$C$3:$F$32,4,FALSE)</f>
        <v>37</v>
      </c>
      <c r="AC317" s="154" t="str">
        <f t="shared" si="443"/>
        <v>14</v>
      </c>
      <c r="AD317" s="154" t="str">
        <f t="shared" si="443"/>
        <v>55</v>
      </c>
      <c r="AE317" s="154" t="str">
        <f t="shared" si="443"/>
        <v>37</v>
      </c>
    </row>
    <row r="318" spans="2:31" ht="18" outlineLevel="1" x14ac:dyDescent="0.35">
      <c r="B318" s="146">
        <v>21</v>
      </c>
      <c r="C318" s="38">
        <v>83</v>
      </c>
      <c r="D318" s="148" t="str">
        <f>VLOOKUP(C318,'1 - Dorsales clubs'!B:C,2,FALSE)</f>
        <v>AITANA SANCHEZ</v>
      </c>
      <c r="E318" s="148" t="str">
        <f>VLOOKUP(D318,'1 - Dorsales clubs'!C:D,2,FALSE)</f>
        <v>CLUB ESCUELA DE PIRAGUISMO ARANJUEZ</v>
      </c>
      <c r="F318" s="149" t="s">
        <v>78</v>
      </c>
      <c r="G318" s="150">
        <f>VLOOKUP(C318,TºCrono!B:C,2,FALSE)</f>
        <v>172125</v>
      </c>
      <c r="H318" s="151"/>
      <c r="I318" s="149" t="str">
        <f t="shared" si="438"/>
        <v>15:29:25</v>
      </c>
      <c r="K318" s="152">
        <f t="shared" si="439"/>
        <v>6</v>
      </c>
      <c r="N318" s="103">
        <f t="shared" si="440"/>
        <v>17</v>
      </c>
      <c r="O318" s="103">
        <f t="shared" si="441"/>
        <v>21</v>
      </c>
      <c r="P318" s="153">
        <f t="shared" si="442"/>
        <v>25</v>
      </c>
      <c r="Q318" s="153"/>
      <c r="R318" s="153">
        <f>IF(O318&lt;VLOOKUP(F318,'Horario salida'!$C$3:$E$32,3,FALSE),N318-1,N318)</f>
        <v>16</v>
      </c>
      <c r="S318" s="153">
        <f>IF(O318&lt;VLOOKUP(F318,'Horario salida'!$C$3:$E$32,3,FALSE),O318+60,O318)</f>
        <v>81</v>
      </c>
      <c r="T318" s="153">
        <f>IF(P318&lt;VLOOKUP(F318,'Horario salida'!$C$3:$F$32,4,FALSE),S318-1,S318)</f>
        <v>81</v>
      </c>
      <c r="U318" s="153">
        <f>IF(P318&lt;VLOOKUP(F318,'Horario salida'!$C$3:$F$32,4,FALSE),P318+100,P318)</f>
        <v>25</v>
      </c>
      <c r="V318" s="153"/>
      <c r="W318" s="153"/>
      <c r="X318" s="153"/>
      <c r="Y318" s="154">
        <f>R318-VLOOKUP(F318,'Horario salida'!$C$3:$D$34,2,FALSE)</f>
        <v>15</v>
      </c>
      <c r="Z318" s="154">
        <f>T318-VLOOKUP(F318,'Horario salida'!$C$3:$E$32,3,FALSE)</f>
        <v>29</v>
      </c>
      <c r="AA318" s="154">
        <f>U318-VLOOKUP(F318,'Horario salida'!$C$3:$F$32,4,FALSE)</f>
        <v>25</v>
      </c>
      <c r="AC318" s="154" t="str">
        <f t="shared" si="443"/>
        <v>15</v>
      </c>
      <c r="AD318" s="154" t="str">
        <f t="shared" si="443"/>
        <v>29</v>
      </c>
      <c r="AE318" s="154" t="str">
        <f t="shared" si="443"/>
        <v>25</v>
      </c>
    </row>
    <row r="319" spans="2:31" ht="17.399999999999999" outlineLevel="1" x14ac:dyDescent="0.3">
      <c r="B319" s="131"/>
      <c r="C319" s="155"/>
      <c r="D319" s="156"/>
      <c r="E319" s="156"/>
      <c r="F319" s="153"/>
      <c r="G319" s="157"/>
      <c r="I319" s="153"/>
      <c r="J319" s="152"/>
      <c r="K319" s="152"/>
      <c r="L319" s="152"/>
      <c r="M319" s="152"/>
      <c r="P319" s="153"/>
      <c r="Q319" s="153"/>
      <c r="R319" s="153"/>
      <c r="S319" s="153"/>
      <c r="T319" s="153"/>
      <c r="U319" s="153"/>
      <c r="V319" s="153"/>
      <c r="W319" s="153"/>
      <c r="X319" s="153"/>
      <c r="Y319" s="154"/>
      <c r="Z319" s="154"/>
      <c r="AA319" s="154"/>
      <c r="AC319" s="154"/>
      <c r="AD319" s="154"/>
      <c r="AE319" s="154"/>
    </row>
    <row r="320" spans="2:31" outlineLevel="1" x14ac:dyDescent="0.3">
      <c r="C320" s="133"/>
      <c r="D320" s="134" t="s">
        <v>34</v>
      </c>
      <c r="E320" s="134" t="s">
        <v>451</v>
      </c>
      <c r="F320" s="135" t="s">
        <v>11</v>
      </c>
      <c r="G320" s="136"/>
      <c r="H320" s="137"/>
      <c r="I320" s="138" t="e">
        <f>VLOOKUP(F322,DATOS!$C$5:$D$40,2,FALSE)</f>
        <v>#N/A</v>
      </c>
      <c r="J320" s="103">
        <f>COUNTIF(F322:$F$390,F322)</f>
        <v>2</v>
      </c>
      <c r="N320" s="123"/>
      <c r="O320" s="123"/>
      <c r="P320" s="123"/>
      <c r="Q320" s="128"/>
      <c r="R320" s="128"/>
      <c r="S320" s="128"/>
      <c r="T320" s="128"/>
      <c r="U320" s="128"/>
      <c r="V320" s="128"/>
      <c r="W320" s="128"/>
      <c r="X320" s="128"/>
      <c r="Y320" s="129"/>
      <c r="Z320" s="129"/>
      <c r="AA320" s="129"/>
      <c r="AB320" s="128"/>
      <c r="AC320" s="129"/>
      <c r="AD320" s="129"/>
      <c r="AE320" s="129"/>
    </row>
    <row r="321" spans="2:31" outlineLevel="1" x14ac:dyDescent="0.3">
      <c r="B321" s="134" t="s">
        <v>20</v>
      </c>
      <c r="C321" s="139" t="s">
        <v>3</v>
      </c>
      <c r="D321" s="134" t="s">
        <v>0</v>
      </c>
      <c r="E321" s="134" t="s">
        <v>1</v>
      </c>
      <c r="F321" s="134" t="s">
        <v>22</v>
      </c>
      <c r="G321" s="140" t="s">
        <v>7</v>
      </c>
      <c r="H321" s="141"/>
      <c r="I321" s="142" t="s">
        <v>8</v>
      </c>
      <c r="N321" s="143"/>
      <c r="O321" s="143"/>
      <c r="P321" s="144"/>
      <c r="Q321" s="143"/>
      <c r="R321" s="144"/>
      <c r="S321" s="144"/>
      <c r="T321" s="144"/>
      <c r="U321" s="144"/>
      <c r="V321" s="144"/>
      <c r="W321" s="144"/>
      <c r="X321" s="143"/>
      <c r="Y321" s="145"/>
      <c r="Z321" s="145"/>
      <c r="AA321" s="145"/>
      <c r="AC321" s="145"/>
      <c r="AD321" s="145"/>
      <c r="AE321" s="145"/>
    </row>
    <row r="322" spans="2:31" ht="18" outlineLevel="1" x14ac:dyDescent="0.35">
      <c r="B322" s="146"/>
      <c r="C322" s="38">
        <v>170</v>
      </c>
      <c r="D322" s="148" t="str">
        <f>VLOOKUP(C322,'1 - Dorsales clubs'!B:C,2,FALSE)</f>
        <v>Eneko Parada Gogorza</v>
      </c>
      <c r="E322" s="148" t="str">
        <f>VLOOKUP(D322,'1 - Dorsales clubs'!C:D,2,FALSE)</f>
        <v>Santiagotarrak</v>
      </c>
      <c r="F322" s="149" t="s">
        <v>344</v>
      </c>
      <c r="G322" s="150">
        <f>VLOOKUP(C322,TºCrono!B:C,2,FALSE)</f>
        <v>190048</v>
      </c>
      <c r="H322" s="151"/>
      <c r="I322" s="149" t="str">
        <f t="shared" ref="I322:I323" si="444">IF(G322="D","DESCALIF.",IF(G322="A","ABANDONO",IF(G322="N","NO PRES.",CONCATENATE(AC322,":",AD322,":",AE322))))</f>
        <v>17:05:48</v>
      </c>
      <c r="J322" s="152"/>
      <c r="K322" s="152">
        <f t="shared" ref="K322:K323" si="445">LEN(G322)</f>
        <v>6</v>
      </c>
      <c r="L322" s="152"/>
      <c r="M322" s="152"/>
      <c r="N322" s="103">
        <f t="shared" ref="N322:N323" si="446">VALUE(MID(G322,1,K322-4))</f>
        <v>19</v>
      </c>
      <c r="O322" s="103">
        <f t="shared" ref="O322:O323" si="447">VALUE(MID(G322,K322-4+1,2))</f>
        <v>0</v>
      </c>
      <c r="P322" s="153">
        <f t="shared" ref="P322:P323" si="448">VALUE(RIGHT(G322,2))</f>
        <v>48</v>
      </c>
      <c r="Q322" s="153"/>
      <c r="R322" s="153">
        <f>IF(O322&lt;VLOOKUP(F322,'Horario salida'!$C$3:$E$32,3,FALSE),N322-1,N322)</f>
        <v>18</v>
      </c>
      <c r="S322" s="153">
        <f>IF(O322&lt;VLOOKUP(F322,'Horario salida'!$C$3:$E$32,3,FALSE),O322+60,O322)</f>
        <v>60</v>
      </c>
      <c r="T322" s="153">
        <f>IF(P322&lt;VLOOKUP(F322,'Horario salida'!$C$3:$F$32,4,FALSE),S322-1,S322)</f>
        <v>60</v>
      </c>
      <c r="U322" s="153">
        <f>IF(P322&lt;VLOOKUP(F322,'Horario salida'!$C$3:$F$32,4,FALSE),P322+100,P322)</f>
        <v>48</v>
      </c>
      <c r="V322" s="153"/>
      <c r="W322" s="153"/>
      <c r="X322" s="153"/>
      <c r="Y322" s="154">
        <f>R322-VLOOKUP(F322,'Horario salida'!$C$3:$D$34,2,FALSE)</f>
        <v>17</v>
      </c>
      <c r="Z322" s="154">
        <f>T322-VLOOKUP(F322,'Horario salida'!$C$3:$E$32,3,FALSE)</f>
        <v>5</v>
      </c>
      <c r="AA322" s="154">
        <f>U322-VLOOKUP(F322,'Horario salida'!$C$3:$F$32,4,FALSE)</f>
        <v>48</v>
      </c>
      <c r="AC322" s="154" t="str">
        <f t="shared" ref="AC322:AE323" si="449">TEXT(Y322,"00")</f>
        <v>17</v>
      </c>
      <c r="AD322" s="154" t="str">
        <f t="shared" si="449"/>
        <v>05</v>
      </c>
      <c r="AE322" s="154" t="str">
        <f t="shared" si="449"/>
        <v>48</v>
      </c>
    </row>
    <row r="323" spans="2:31" ht="18" outlineLevel="1" x14ac:dyDescent="0.3">
      <c r="B323" s="146"/>
      <c r="C323" s="199">
        <v>172</v>
      </c>
      <c r="D323" s="148" t="str">
        <f>VLOOKUP(C323,'1 - Dorsales clubs'!B:C,2,FALSE)</f>
        <v>Jon Susperregui Escudero</v>
      </c>
      <c r="E323" s="148" t="str">
        <f>VLOOKUP(D323,'1 - Dorsales clubs'!C:D,2,FALSE)</f>
        <v>Santiagotarrak</v>
      </c>
      <c r="F323" s="149" t="s">
        <v>344</v>
      </c>
      <c r="G323" s="150">
        <f>VLOOKUP(C323,TºCrono!B:C,2,FALSE)</f>
        <v>201012</v>
      </c>
      <c r="H323" s="151"/>
      <c r="I323" s="149" t="str">
        <f t="shared" si="444"/>
        <v>18:15:12</v>
      </c>
      <c r="J323" s="152"/>
      <c r="K323" s="152">
        <f t="shared" si="445"/>
        <v>6</v>
      </c>
      <c r="L323" s="152"/>
      <c r="M323" s="152"/>
      <c r="N323" s="103">
        <f t="shared" si="446"/>
        <v>20</v>
      </c>
      <c r="O323" s="103">
        <f t="shared" si="447"/>
        <v>10</v>
      </c>
      <c r="P323" s="153">
        <f t="shared" si="448"/>
        <v>12</v>
      </c>
      <c r="Q323" s="153"/>
      <c r="R323" s="153">
        <f>IF(O323&lt;VLOOKUP(F323,'Horario salida'!$C$3:$E$32,3,FALSE),N323-1,N323)</f>
        <v>19</v>
      </c>
      <c r="S323" s="153">
        <f>IF(O323&lt;VLOOKUP(F323,'Horario salida'!$C$3:$E$32,3,FALSE),O323+60,O323)</f>
        <v>70</v>
      </c>
      <c r="T323" s="153">
        <f>IF(P323&lt;VLOOKUP(F323,'Horario salida'!$C$3:$F$32,4,FALSE),S323-1,S323)</f>
        <v>70</v>
      </c>
      <c r="U323" s="153">
        <f>IF(P323&lt;VLOOKUP(F323,'Horario salida'!$C$3:$F$32,4,FALSE),P323+100,P323)</f>
        <v>12</v>
      </c>
      <c r="V323" s="153"/>
      <c r="W323" s="153"/>
      <c r="X323" s="153"/>
      <c r="Y323" s="154">
        <f>R323-VLOOKUP(F323,'Horario salida'!$C$3:$D$34,2,FALSE)</f>
        <v>18</v>
      </c>
      <c r="Z323" s="154">
        <f>T323-VLOOKUP(F323,'Horario salida'!$C$3:$E$32,3,FALSE)</f>
        <v>15</v>
      </c>
      <c r="AA323" s="154">
        <f>U323-VLOOKUP(F323,'Horario salida'!$C$3:$F$32,4,FALSE)</f>
        <v>12</v>
      </c>
      <c r="AC323" s="154" t="str">
        <f t="shared" si="449"/>
        <v>18</v>
      </c>
      <c r="AD323" s="154" t="str">
        <f t="shared" si="449"/>
        <v>15</v>
      </c>
      <c r="AE323" s="154" t="str">
        <f t="shared" si="449"/>
        <v>12</v>
      </c>
    </row>
    <row r="324" spans="2:31" ht="17.399999999999999" outlineLevel="1" x14ac:dyDescent="0.3">
      <c r="B324" s="131"/>
      <c r="C324" s="155"/>
      <c r="D324" s="156"/>
      <c r="E324" s="156"/>
      <c r="F324" s="153"/>
      <c r="G324" s="157"/>
      <c r="I324" s="153"/>
      <c r="J324" s="152"/>
      <c r="K324" s="152"/>
      <c r="L324" s="152"/>
      <c r="M324" s="152"/>
      <c r="P324" s="153"/>
      <c r="Q324" s="153"/>
      <c r="R324" s="153"/>
      <c r="S324" s="153"/>
      <c r="T324" s="153"/>
      <c r="U324" s="153"/>
      <c r="V324" s="153"/>
      <c r="W324" s="153"/>
      <c r="X324" s="153"/>
      <c r="Y324" s="154"/>
      <c r="Z324" s="154"/>
      <c r="AA324" s="154"/>
      <c r="AC324" s="154"/>
      <c r="AD324" s="154"/>
      <c r="AE324" s="154"/>
    </row>
    <row r="325" spans="2:31" outlineLevel="1" x14ac:dyDescent="0.3">
      <c r="C325" s="133"/>
      <c r="D325" s="134" t="s">
        <v>34</v>
      </c>
      <c r="E325" s="134" t="s">
        <v>452</v>
      </c>
      <c r="F325" s="135" t="s">
        <v>11</v>
      </c>
      <c r="G325" s="136"/>
      <c r="H325" s="137"/>
      <c r="I325" s="138" t="e">
        <f>VLOOKUP(F327,DATOS!$C$5:$D$40,2,FALSE)</f>
        <v>#N/A</v>
      </c>
      <c r="J325" s="103">
        <f>COUNTIF(F327:$F$390,F327)</f>
        <v>1</v>
      </c>
      <c r="N325" s="123"/>
      <c r="O325" s="123"/>
      <c r="P325" s="123"/>
      <c r="Q325" s="128"/>
      <c r="R325" s="128"/>
      <c r="S325" s="128"/>
      <c r="T325" s="128"/>
      <c r="U325" s="128"/>
      <c r="V325" s="128"/>
      <c r="W325" s="128"/>
      <c r="X325" s="128"/>
      <c r="Y325" s="129"/>
      <c r="Z325" s="129"/>
      <c r="AA325" s="129"/>
      <c r="AB325" s="128"/>
      <c r="AC325" s="129"/>
      <c r="AD325" s="129"/>
      <c r="AE325" s="129"/>
    </row>
    <row r="326" spans="2:31" outlineLevel="1" x14ac:dyDescent="0.3">
      <c r="B326" s="134" t="s">
        <v>20</v>
      </c>
      <c r="C326" s="139" t="s">
        <v>3</v>
      </c>
      <c r="D326" s="134" t="s">
        <v>0</v>
      </c>
      <c r="E326" s="134" t="s">
        <v>1</v>
      </c>
      <c r="F326" s="134" t="s">
        <v>22</v>
      </c>
      <c r="G326" s="140" t="s">
        <v>7</v>
      </c>
      <c r="H326" s="141"/>
      <c r="I326" s="142" t="s">
        <v>8</v>
      </c>
      <c r="N326" s="143"/>
      <c r="O326" s="143"/>
      <c r="P326" s="144"/>
      <c r="Q326" s="143"/>
      <c r="R326" s="144"/>
      <c r="S326" s="144"/>
      <c r="T326" s="144"/>
      <c r="U326" s="144"/>
      <c r="V326" s="144"/>
      <c r="W326" s="144"/>
      <c r="X326" s="143"/>
      <c r="Y326" s="145"/>
      <c r="Z326" s="145"/>
      <c r="AA326" s="145"/>
      <c r="AC326" s="145"/>
      <c r="AD326" s="145"/>
      <c r="AE326" s="145"/>
    </row>
    <row r="327" spans="2:31" ht="17.399999999999999" outlineLevel="1" x14ac:dyDescent="0.3">
      <c r="B327" s="146"/>
      <c r="C327" s="196">
        <v>89</v>
      </c>
      <c r="D327" s="148" t="str">
        <f>VLOOKUP(C327,'1 - Dorsales clubs'!B:C,2,FALSE)</f>
        <v>MALENA MARCOS RAMIREZ</v>
      </c>
      <c r="E327" s="148" t="str">
        <f>VLOOKUP(D327,'1 - Dorsales clubs'!C:D,2,FALSE)</f>
        <v>CLUB ESCUELA DE PIRAGUISMO ARANJUEZ</v>
      </c>
      <c r="F327" s="149" t="s">
        <v>279</v>
      </c>
      <c r="G327" s="150">
        <f>VLOOKUP(C327,TºCrono!B:C,2,FALSE)</f>
        <v>293851</v>
      </c>
      <c r="H327" s="151"/>
      <c r="I327" s="149" t="str">
        <f t="shared" ref="I327" si="450">IF(G327="D","DESCALIF.",IF(G327="A","ABANDONO",IF(G327="N","NO PRES.",CONCATENATE(AC327,":",AD327,":",AE327))))</f>
        <v>27:43:51</v>
      </c>
      <c r="J327" s="152"/>
      <c r="K327" s="152">
        <f t="shared" ref="K327" si="451">LEN(G327)</f>
        <v>6</v>
      </c>
      <c r="L327" s="152"/>
      <c r="M327" s="152"/>
      <c r="N327" s="103">
        <f t="shared" ref="N327" si="452">VALUE(MID(G327,1,K327-4))</f>
        <v>29</v>
      </c>
      <c r="O327" s="103">
        <f t="shared" ref="O327" si="453">VALUE(MID(G327,K327-4+1,2))</f>
        <v>38</v>
      </c>
      <c r="P327" s="153">
        <f t="shared" ref="P327" si="454">VALUE(RIGHT(G327,2))</f>
        <v>51</v>
      </c>
      <c r="Q327" s="153"/>
      <c r="R327" s="153">
        <f>IF(O327&lt;VLOOKUP(F327,'Horario salida'!$C$3:$E$32,3,FALSE),N327-1,N327)</f>
        <v>28</v>
      </c>
      <c r="S327" s="153">
        <f>IF(O327&lt;VLOOKUP(F327,'Horario salida'!$C$3:$E$32,3,FALSE),O327+60,O327)</f>
        <v>98</v>
      </c>
      <c r="T327" s="153">
        <f>IF(P327&lt;VLOOKUP(F327,'Horario salida'!$C$3:$F$32,4,FALSE),S327-1,S327)</f>
        <v>98</v>
      </c>
      <c r="U327" s="153">
        <f>IF(P327&lt;VLOOKUP(F327,'Horario salida'!$C$3:$F$32,4,FALSE),P327+100,P327)</f>
        <v>51</v>
      </c>
      <c r="V327" s="153"/>
      <c r="W327" s="153"/>
      <c r="X327" s="153"/>
      <c r="Y327" s="154">
        <f>R327-VLOOKUP(F327,'Horario salida'!$C$3:$D$34,2,FALSE)</f>
        <v>27</v>
      </c>
      <c r="Z327" s="154">
        <f>T327-VLOOKUP(F327,'Horario salida'!$C$3:$E$32,3,FALSE)</f>
        <v>43</v>
      </c>
      <c r="AA327" s="154">
        <f>U327-VLOOKUP(F327,'Horario salida'!$C$3:$F$32,4,FALSE)</f>
        <v>51</v>
      </c>
      <c r="AC327" s="154" t="str">
        <f t="shared" ref="AC327:AE327" si="455">TEXT(Y327,"00")</f>
        <v>27</v>
      </c>
      <c r="AD327" s="154" t="str">
        <f t="shared" si="455"/>
        <v>43</v>
      </c>
      <c r="AE327" s="154" t="str">
        <f t="shared" si="455"/>
        <v>51</v>
      </c>
    </row>
  </sheetData>
  <sheetProtection insertRows="0" selectLockedCells="1" sort="0"/>
  <mergeCells count="4">
    <mergeCell ref="B1:I1"/>
    <mergeCell ref="B2:G2"/>
    <mergeCell ref="B3:F3"/>
    <mergeCell ref="B4:F4"/>
  </mergeCells>
  <phoneticPr fontId="0" type="noConversion"/>
  <conditionalFormatting sqref="J6">
    <cfRule type="cellIs" dxfId="160" priority="217" stopIfTrue="1" operator="equal">
      <formula>I6</formula>
    </cfRule>
  </conditionalFormatting>
  <conditionalFormatting sqref="J30">
    <cfRule type="cellIs" dxfId="159" priority="216" stopIfTrue="1" operator="equal">
      <formula>I30</formula>
    </cfRule>
  </conditionalFormatting>
  <conditionalFormatting sqref="J37">
    <cfRule type="cellIs" dxfId="158" priority="215" stopIfTrue="1" operator="equal">
      <formula>I37</formula>
    </cfRule>
  </conditionalFormatting>
  <conditionalFormatting sqref="J50">
    <cfRule type="cellIs" dxfId="157" priority="214" stopIfTrue="1" operator="equal">
      <formula>I50</formula>
    </cfRule>
  </conditionalFormatting>
  <conditionalFormatting sqref="J67">
    <cfRule type="cellIs" dxfId="156" priority="213" stopIfTrue="1" operator="equal">
      <formula>I67</formula>
    </cfRule>
  </conditionalFormatting>
  <conditionalFormatting sqref="J79">
    <cfRule type="cellIs" dxfId="155" priority="212" stopIfTrue="1" operator="equal">
      <formula>I79</formula>
    </cfRule>
  </conditionalFormatting>
  <conditionalFormatting sqref="J87">
    <cfRule type="cellIs" dxfId="154" priority="210" stopIfTrue="1" operator="equal">
      <formula>I87</formula>
    </cfRule>
  </conditionalFormatting>
  <conditionalFormatting sqref="J94">
    <cfRule type="cellIs" dxfId="153" priority="209" stopIfTrue="1" operator="equal">
      <formula>I94</formula>
    </cfRule>
  </conditionalFormatting>
  <conditionalFormatting sqref="J103">
    <cfRule type="cellIs" dxfId="152" priority="185" stopIfTrue="1" operator="equal">
      <formula>I103</formula>
    </cfRule>
  </conditionalFormatting>
  <conditionalFormatting sqref="J111">
    <cfRule type="cellIs" dxfId="151" priority="205" stopIfTrue="1" operator="equal">
      <formula>I111</formula>
    </cfRule>
  </conditionalFormatting>
  <conditionalFormatting sqref="J128">
    <cfRule type="cellIs" dxfId="150" priority="203" stopIfTrue="1" operator="equal">
      <formula>I128</formula>
    </cfRule>
  </conditionalFormatting>
  <conditionalFormatting sqref="J137">
    <cfRule type="cellIs" dxfId="149" priority="204" stopIfTrue="1" operator="equal">
      <formula>I137</formula>
    </cfRule>
  </conditionalFormatting>
  <conditionalFormatting sqref="J158">
    <cfRule type="cellIs" dxfId="148" priority="202" stopIfTrue="1" operator="equal">
      <formula>I158</formula>
    </cfRule>
  </conditionalFormatting>
  <conditionalFormatting sqref="J180">
    <cfRule type="cellIs" dxfId="147" priority="201" stopIfTrue="1" operator="equal">
      <formula>I180</formula>
    </cfRule>
  </conditionalFormatting>
  <conditionalFormatting sqref="J198">
    <cfRule type="cellIs" dxfId="146" priority="199" stopIfTrue="1" operator="equal">
      <formula>I198</formula>
    </cfRule>
  </conditionalFormatting>
  <conditionalFormatting sqref="J207">
    <cfRule type="cellIs" dxfId="145" priority="196" stopIfTrue="1" operator="equal">
      <formula>I207</formula>
    </cfRule>
  </conditionalFormatting>
  <conditionalFormatting sqref="J216">
    <cfRule type="cellIs" dxfId="144" priority="200" stopIfTrue="1" operator="equal">
      <formula>I216</formula>
    </cfRule>
  </conditionalFormatting>
  <conditionalFormatting sqref="J227">
    <cfRule type="cellIs" dxfId="143" priority="198" stopIfTrue="1" operator="equal">
      <formula>I227</formula>
    </cfRule>
  </conditionalFormatting>
  <conditionalFormatting sqref="J238">
    <cfRule type="cellIs" dxfId="142" priority="195" stopIfTrue="1" operator="equal">
      <formula>I238</formula>
    </cfRule>
  </conditionalFormatting>
  <conditionalFormatting sqref="J242">
    <cfRule type="cellIs" dxfId="141" priority="194" stopIfTrue="1" operator="equal">
      <formula>I242</formula>
    </cfRule>
  </conditionalFormatting>
  <conditionalFormatting sqref="J253">
    <cfRule type="cellIs" dxfId="140" priority="193" stopIfTrue="1" operator="equal">
      <formula>I253</formula>
    </cfRule>
  </conditionalFormatting>
  <conditionalFormatting sqref="J259">
    <cfRule type="cellIs" dxfId="139" priority="192" stopIfTrue="1" operator="equal">
      <formula>I259</formula>
    </cfRule>
  </conditionalFormatting>
  <conditionalFormatting sqref="J275">
    <cfRule type="cellIs" dxfId="138" priority="190" stopIfTrue="1" operator="equal">
      <formula>I275</formula>
    </cfRule>
  </conditionalFormatting>
  <conditionalFormatting sqref="C8:C28">
    <cfRule type="duplicateValues" dxfId="137" priority="180" stopIfTrue="1"/>
    <cfRule type="expression" dxfId="136" priority="181" stopIfTrue="1">
      <formula>#REF!="REPETIDO"</formula>
    </cfRule>
  </conditionalFormatting>
  <conditionalFormatting sqref="C8:C28">
    <cfRule type="duplicateValues" dxfId="135" priority="179"/>
  </conditionalFormatting>
  <conditionalFormatting sqref="C32:C35">
    <cfRule type="duplicateValues" dxfId="134" priority="177" stopIfTrue="1"/>
    <cfRule type="expression" dxfId="133" priority="178" stopIfTrue="1">
      <formula>#REF!="REPETIDO"</formula>
    </cfRule>
  </conditionalFormatting>
  <conditionalFormatting sqref="C32:C35">
    <cfRule type="duplicateValues" dxfId="132" priority="176"/>
  </conditionalFormatting>
  <conditionalFormatting sqref="C39:C48">
    <cfRule type="duplicateValues" dxfId="131" priority="171" stopIfTrue="1"/>
    <cfRule type="expression" dxfId="130" priority="172" stopIfTrue="1">
      <formula>#REF!="REPETIDO"</formula>
    </cfRule>
  </conditionalFormatting>
  <conditionalFormatting sqref="C39:C48">
    <cfRule type="duplicateValues" dxfId="129" priority="170"/>
  </conditionalFormatting>
  <conditionalFormatting sqref="C62 C52:C60">
    <cfRule type="duplicateValues" dxfId="128" priority="168" stopIfTrue="1"/>
    <cfRule type="expression" dxfId="127" priority="169" stopIfTrue="1">
      <formula>#REF!="REPETIDO"</formula>
    </cfRule>
  </conditionalFormatting>
  <conditionalFormatting sqref="C52:C62">
    <cfRule type="duplicateValues" dxfId="126" priority="167"/>
  </conditionalFormatting>
  <conditionalFormatting sqref="C61">
    <cfRule type="duplicateValues" dxfId="125" priority="165" stopIfTrue="1"/>
    <cfRule type="expression" dxfId="124" priority="166" stopIfTrue="1">
      <formula>#REF!="REPETIDO"</formula>
    </cfRule>
  </conditionalFormatting>
  <conditionalFormatting sqref="C69:C77">
    <cfRule type="duplicateValues" dxfId="123" priority="163" stopIfTrue="1"/>
    <cfRule type="expression" dxfId="122" priority="164" stopIfTrue="1">
      <formula>#REF!="REPETIDO"</formula>
    </cfRule>
  </conditionalFormatting>
  <conditionalFormatting sqref="C69:C77">
    <cfRule type="duplicateValues" dxfId="121" priority="162"/>
  </conditionalFormatting>
  <conditionalFormatting sqref="C113:C126">
    <cfRule type="duplicateValues" dxfId="120" priority="160" stopIfTrue="1"/>
    <cfRule type="expression" dxfId="119" priority="161" stopIfTrue="1">
      <formula>#REF!="REPETIDO"</formula>
    </cfRule>
  </conditionalFormatting>
  <conditionalFormatting sqref="C113:C126">
    <cfRule type="duplicateValues" dxfId="118" priority="159"/>
  </conditionalFormatting>
  <conditionalFormatting sqref="C81:C84">
    <cfRule type="duplicateValues" dxfId="117" priority="157" stopIfTrue="1"/>
    <cfRule type="expression" dxfId="116" priority="158" stopIfTrue="1">
      <formula>#REF!="REPETIDO"</formula>
    </cfRule>
  </conditionalFormatting>
  <conditionalFormatting sqref="C81:C84">
    <cfRule type="duplicateValues" dxfId="115" priority="156"/>
  </conditionalFormatting>
  <conditionalFormatting sqref="C96:C101">
    <cfRule type="duplicateValues" dxfId="114" priority="154" stopIfTrue="1"/>
    <cfRule type="expression" dxfId="113" priority="155" stopIfTrue="1">
      <formula>#REF!="REPETIDO"</formula>
    </cfRule>
  </conditionalFormatting>
  <conditionalFormatting sqref="C96:C101">
    <cfRule type="duplicateValues" dxfId="112" priority="153"/>
  </conditionalFormatting>
  <conditionalFormatting sqref="C130:C135">
    <cfRule type="duplicateValues" dxfId="111" priority="151" stopIfTrue="1"/>
    <cfRule type="expression" dxfId="110" priority="152" stopIfTrue="1">
      <formula>#REF!="REPETIDO"</formula>
    </cfRule>
  </conditionalFormatting>
  <conditionalFormatting sqref="C130:C135">
    <cfRule type="duplicateValues" dxfId="109" priority="150"/>
  </conditionalFormatting>
  <conditionalFormatting sqref="C105:C109">
    <cfRule type="duplicateValues" dxfId="108" priority="139" stopIfTrue="1"/>
    <cfRule type="expression" dxfId="107" priority="140" stopIfTrue="1">
      <formula>#REF!="REPETIDO"</formula>
    </cfRule>
  </conditionalFormatting>
  <conditionalFormatting sqref="C105:C109">
    <cfRule type="duplicateValues" dxfId="106" priority="138"/>
  </conditionalFormatting>
  <conditionalFormatting sqref="C139:C156">
    <cfRule type="duplicateValues" dxfId="105" priority="136" stopIfTrue="1"/>
    <cfRule type="expression" dxfId="104" priority="137" stopIfTrue="1">
      <formula>#REF!="REPETIDO"</formula>
    </cfRule>
  </conditionalFormatting>
  <conditionalFormatting sqref="C139:C156">
    <cfRule type="duplicateValues" dxfId="103" priority="135"/>
  </conditionalFormatting>
  <conditionalFormatting sqref="C160:C178">
    <cfRule type="duplicateValues" dxfId="102" priority="133" stopIfTrue="1"/>
    <cfRule type="expression" dxfId="101" priority="134" stopIfTrue="1">
      <formula>#REF!="REPETIDO"</formula>
    </cfRule>
  </conditionalFormatting>
  <conditionalFormatting sqref="C160:C178">
    <cfRule type="duplicateValues" dxfId="100" priority="132"/>
  </conditionalFormatting>
  <conditionalFormatting sqref="C182:C196">
    <cfRule type="duplicateValues" dxfId="99" priority="130" stopIfTrue="1"/>
    <cfRule type="expression" dxfId="98" priority="131" stopIfTrue="1">
      <formula>#REF!="REPETIDO"</formula>
    </cfRule>
  </conditionalFormatting>
  <conditionalFormatting sqref="C182:C196">
    <cfRule type="duplicateValues" dxfId="97" priority="129"/>
  </conditionalFormatting>
  <conditionalFormatting sqref="C200:C205">
    <cfRule type="duplicateValues" dxfId="96" priority="127" stopIfTrue="1"/>
    <cfRule type="expression" dxfId="95" priority="128" stopIfTrue="1">
      <formula>#REF!="REPETIDO"</formula>
    </cfRule>
  </conditionalFormatting>
  <conditionalFormatting sqref="C200:C205">
    <cfRule type="duplicateValues" dxfId="94" priority="126"/>
  </conditionalFormatting>
  <conditionalFormatting sqref="C218:C224">
    <cfRule type="duplicateValues" dxfId="93" priority="124" stopIfTrue="1"/>
    <cfRule type="expression" dxfId="92" priority="125" stopIfTrue="1">
      <formula>#REF!="REPETIDO"</formula>
    </cfRule>
  </conditionalFormatting>
  <conditionalFormatting sqref="C218:C224">
    <cfRule type="duplicateValues" dxfId="91" priority="123"/>
  </conditionalFormatting>
  <conditionalFormatting sqref="C229:C236">
    <cfRule type="duplicateValues" dxfId="90" priority="121" stopIfTrue="1"/>
    <cfRule type="expression" dxfId="89" priority="122" stopIfTrue="1">
      <formula>#REF!="REPETIDO"</formula>
    </cfRule>
  </conditionalFormatting>
  <conditionalFormatting sqref="C229:C236">
    <cfRule type="duplicateValues" dxfId="88" priority="120"/>
  </conditionalFormatting>
  <conditionalFormatting sqref="C209:C214">
    <cfRule type="duplicateValues" dxfId="87" priority="118" stopIfTrue="1"/>
    <cfRule type="expression" dxfId="86" priority="119" stopIfTrue="1">
      <formula>#REF!="REPETIDO"</formula>
    </cfRule>
  </conditionalFormatting>
  <conditionalFormatting sqref="C209:C214">
    <cfRule type="duplicateValues" dxfId="85" priority="117"/>
  </conditionalFormatting>
  <conditionalFormatting sqref="C240">
    <cfRule type="duplicateValues" dxfId="84" priority="115" stopIfTrue="1"/>
    <cfRule type="expression" dxfId="83" priority="116" stopIfTrue="1">
      <formula>#REF!="REPETIDO"</formula>
    </cfRule>
  </conditionalFormatting>
  <conditionalFormatting sqref="C240">
    <cfRule type="duplicateValues" dxfId="82" priority="114"/>
  </conditionalFormatting>
  <conditionalFormatting sqref="C244:C251">
    <cfRule type="duplicateValues" dxfId="81" priority="112" stopIfTrue="1"/>
    <cfRule type="expression" dxfId="80" priority="113" stopIfTrue="1">
      <formula>#REF!="REPETIDO"</formula>
    </cfRule>
  </conditionalFormatting>
  <conditionalFormatting sqref="C244:C251">
    <cfRule type="duplicateValues" dxfId="79" priority="111"/>
  </conditionalFormatting>
  <conditionalFormatting sqref="C255:C257">
    <cfRule type="duplicateValues" dxfId="78" priority="109" stopIfTrue="1"/>
    <cfRule type="expression" dxfId="77" priority="110" stopIfTrue="1">
      <formula>#REF!="REPETIDO"</formula>
    </cfRule>
  </conditionalFormatting>
  <conditionalFormatting sqref="C255:C257">
    <cfRule type="duplicateValues" dxfId="76" priority="108"/>
  </conditionalFormatting>
  <conditionalFormatting sqref="C261:C266">
    <cfRule type="duplicateValues" dxfId="75" priority="94" stopIfTrue="1"/>
    <cfRule type="expression" dxfId="74" priority="95" stopIfTrue="1">
      <formula>#REF!="REPETIDO"</formula>
    </cfRule>
  </conditionalFormatting>
  <conditionalFormatting sqref="C261:C266">
    <cfRule type="duplicateValues" dxfId="73" priority="93"/>
  </conditionalFormatting>
  <conditionalFormatting sqref="C277:C287">
    <cfRule type="duplicateValues" dxfId="72" priority="91" stopIfTrue="1"/>
    <cfRule type="expression" dxfId="71" priority="92" stopIfTrue="1">
      <formula>#REF!="REPETIDO"</formula>
    </cfRule>
  </conditionalFormatting>
  <conditionalFormatting sqref="C277:C287">
    <cfRule type="duplicateValues" dxfId="70" priority="90"/>
  </conditionalFormatting>
  <conditionalFormatting sqref="C331:C1048576 C288 C1:C7 C63:C68 C29:C31 C36:C38 C49:C51 C78:C80 C127:C129 C102:C104 C136:C138 C85:C88 C93:C95 C110:C112 C157:C159 C179:C181 C197:C199 C206:C208 C225:C228 C237:C239 C215:C217 C241:C243 C252:C254 C258:C260 C267:C269 C274:C276">
    <cfRule type="duplicateValues" dxfId="69" priority="218"/>
  </conditionalFormatting>
  <conditionalFormatting sqref="J296">
    <cfRule type="cellIs" dxfId="68" priority="37" stopIfTrue="1" operator="equal">
      <formula>I296</formula>
    </cfRule>
  </conditionalFormatting>
  <conditionalFormatting sqref="J310">
    <cfRule type="cellIs" dxfId="67" priority="36" stopIfTrue="1" operator="equal">
      <formula>I310</formula>
    </cfRule>
  </conditionalFormatting>
  <conditionalFormatting sqref="J320">
    <cfRule type="cellIs" dxfId="66" priority="35" stopIfTrue="1" operator="equal">
      <formula>I320</formula>
    </cfRule>
  </conditionalFormatting>
  <conditionalFormatting sqref="J325">
    <cfRule type="cellIs" dxfId="65" priority="34" stopIfTrue="1" operator="equal">
      <formula>I325</formula>
    </cfRule>
  </conditionalFormatting>
  <conditionalFormatting sqref="C298:C307">
    <cfRule type="duplicateValues" dxfId="64" priority="32" stopIfTrue="1"/>
    <cfRule type="expression" dxfId="63" priority="33" stopIfTrue="1">
      <formula>#REF!="REPETIDO"</formula>
    </cfRule>
  </conditionalFormatting>
  <conditionalFormatting sqref="C298:C307">
    <cfRule type="duplicateValues" dxfId="62" priority="31"/>
  </conditionalFormatting>
  <conditionalFormatting sqref="C312:C318">
    <cfRule type="duplicateValues" dxfId="61" priority="29" stopIfTrue="1"/>
    <cfRule type="expression" dxfId="60" priority="30" stopIfTrue="1">
      <formula>#REF!="REPETIDO"</formula>
    </cfRule>
  </conditionalFormatting>
  <conditionalFormatting sqref="C312:C318">
    <cfRule type="duplicateValues" dxfId="59" priority="28"/>
  </conditionalFormatting>
  <conditionalFormatting sqref="C322:C323">
    <cfRule type="duplicateValues" dxfId="58" priority="26" stopIfTrue="1"/>
    <cfRule type="expression" dxfId="57" priority="27" stopIfTrue="1">
      <formula>#REF!="REPETIDO"</formula>
    </cfRule>
  </conditionalFormatting>
  <conditionalFormatting sqref="C322:C323">
    <cfRule type="duplicateValues" dxfId="56" priority="25"/>
  </conditionalFormatting>
  <conditionalFormatting sqref="C327">
    <cfRule type="duplicateValues" dxfId="55" priority="38" stopIfTrue="1"/>
    <cfRule type="expression" dxfId="54" priority="39" stopIfTrue="1">
      <formula>#REF!="REPETIDO"</formula>
    </cfRule>
  </conditionalFormatting>
  <conditionalFormatting sqref="C327">
    <cfRule type="duplicateValues" dxfId="53" priority="40"/>
  </conditionalFormatting>
  <conditionalFormatting sqref="C324:C326 C296:C297 C308:C311 C319:C321 C328:C330">
    <cfRule type="duplicateValues" dxfId="52" priority="41"/>
  </conditionalFormatting>
  <conditionalFormatting sqref="J268">
    <cfRule type="cellIs" dxfId="51" priority="21" stopIfTrue="1" operator="equal">
      <formula>I268</formula>
    </cfRule>
  </conditionalFormatting>
  <conditionalFormatting sqref="C270:C272">
    <cfRule type="duplicateValues" dxfId="50" priority="16" stopIfTrue="1"/>
    <cfRule type="expression" dxfId="49" priority="17" stopIfTrue="1">
      <formula>#REF!="REPETIDO"</formula>
    </cfRule>
  </conditionalFormatting>
  <conditionalFormatting sqref="C270:C272">
    <cfRule type="duplicateValues" dxfId="48" priority="15"/>
  </conditionalFormatting>
  <conditionalFormatting sqref="C273">
    <cfRule type="duplicateValues" dxfId="47" priority="250" stopIfTrue="1"/>
    <cfRule type="expression" dxfId="46" priority="251" stopIfTrue="1">
      <formula>#REF!="REPETIDO"</formula>
    </cfRule>
  </conditionalFormatting>
  <conditionalFormatting sqref="C273">
    <cfRule type="duplicateValues" dxfId="45" priority="252"/>
  </conditionalFormatting>
  <conditionalFormatting sqref="C89:C92">
    <cfRule type="duplicateValues" dxfId="44" priority="13" stopIfTrue="1"/>
    <cfRule type="expression" dxfId="43" priority="14" stopIfTrue="1">
      <formula>#REF!="REPETIDO"</formula>
    </cfRule>
  </conditionalFormatting>
  <conditionalFormatting sqref="C89:C92">
    <cfRule type="duplicateValues" dxfId="42" priority="12"/>
  </conditionalFormatting>
  <conditionalFormatting sqref="J289">
    <cfRule type="cellIs" dxfId="41" priority="10" stopIfTrue="1" operator="equal">
      <formula>I289</formula>
    </cfRule>
  </conditionalFormatting>
  <conditionalFormatting sqref="C295">
    <cfRule type="duplicateValues" dxfId="40" priority="8" stopIfTrue="1"/>
    <cfRule type="expression" dxfId="39" priority="9" stopIfTrue="1">
      <formula>#REF!="REPETIDO"</formula>
    </cfRule>
  </conditionalFormatting>
  <conditionalFormatting sqref="C295">
    <cfRule type="duplicateValues" dxfId="38" priority="7"/>
  </conditionalFormatting>
  <conditionalFormatting sqref="C289:C290">
    <cfRule type="duplicateValues" dxfId="37" priority="11"/>
  </conditionalFormatting>
  <conditionalFormatting sqref="C291:C294">
    <cfRule type="duplicateValues" dxfId="36" priority="2" stopIfTrue="1"/>
    <cfRule type="expression" dxfId="35" priority="3" stopIfTrue="1">
      <formula>#REF!="REPETIDO"</formula>
    </cfRule>
  </conditionalFormatting>
  <conditionalFormatting sqref="C291:C294">
    <cfRule type="duplicateValues" dxfId="34" priority="1"/>
  </conditionalFormatting>
  <printOptions horizontalCentered="1"/>
  <pageMargins left="0.25" right="0.25" top="0.75" bottom="0.75" header="0.3" footer="0.3"/>
  <pageSetup paperSize="9" scale="78" fitToHeight="0" orientation="landscape" horizontalDpi="4294967294" r:id="rId1"/>
  <headerFooter alignWithMargins="0"/>
  <rowBreaks count="6" manualBreakCount="6">
    <brk id="66" min="1" max="8" man="1"/>
    <brk id="92" min="1" max="8" man="1"/>
    <brk id="136" min="1" max="8" man="1"/>
    <brk id="178" min="1" max="8" man="1"/>
    <brk id="241" min="1" max="8" man="1"/>
    <brk id="267" min="1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 filterMode="1"/>
  <dimension ref="B1:I2927"/>
  <sheetViews>
    <sheetView zoomScale="85" zoomScaleNormal="85" workbookViewId="0">
      <pane ySplit="1" topLeftCell="A207" activePane="bottomLeft" state="frozen"/>
      <selection activeCell="B1" sqref="B1"/>
      <selection pane="bottomLeft" activeCell="B207" sqref="B207:B225"/>
    </sheetView>
  </sheetViews>
  <sheetFormatPr baseColWidth="10" defaultColWidth="11.44140625" defaultRowHeight="18" x14ac:dyDescent="0.35"/>
  <cols>
    <col min="1" max="1" width="7.88671875" style="32" customWidth="1"/>
    <col min="2" max="2" width="16.44140625" style="97" customWidth="1"/>
    <col min="3" max="3" width="26.5546875" style="209" customWidth="1"/>
    <col min="4" max="4" width="63.77734375" style="97" customWidth="1"/>
    <col min="5" max="6" width="18.44140625" style="32" customWidth="1"/>
    <col min="7" max="16384" width="11.44140625" style="32"/>
  </cols>
  <sheetData>
    <row r="1" spans="2:9" x14ac:dyDescent="0.35">
      <c r="B1" s="33" t="s">
        <v>3</v>
      </c>
      <c r="C1" s="207" t="s">
        <v>23</v>
      </c>
      <c r="D1" s="33" t="s">
        <v>0</v>
      </c>
      <c r="E1" s="33" t="s">
        <v>2</v>
      </c>
      <c r="F1" s="230"/>
    </row>
    <row r="2" spans="2:9" hidden="1" x14ac:dyDescent="0.35">
      <c r="B2" s="196">
        <v>91</v>
      </c>
      <c r="C2" s="208">
        <v>212147</v>
      </c>
      <c r="D2" s="38" t="str">
        <f>VLOOKUP(B2,'1 - Dorsales clubs'!B:C,2,FALSE)</f>
        <v>JAIME RAINERO PARRA</v>
      </c>
      <c r="E2" s="38" t="str">
        <f>_xlfn.XLOOKUP(B2,T_DORSALES[DORSAL],T_DORSALES[CATEGORÍA])</f>
        <v>HSK1</v>
      </c>
      <c r="F2" s="97"/>
    </row>
    <row r="3" spans="2:9" hidden="1" x14ac:dyDescent="0.35">
      <c r="B3" s="196">
        <v>272</v>
      </c>
      <c r="C3" s="208">
        <v>212267</v>
      </c>
      <c r="D3" s="38" t="str">
        <f>VLOOKUP(B3,'1 - Dorsales clubs'!B:C,2,FALSE)</f>
        <v>Pablo Zamora Bustamante</v>
      </c>
      <c r="E3" s="38" t="str">
        <f>_xlfn.XLOOKUP(B3,T_DORSALES[DORSAL],T_DORSALES[CATEGORÍA])</f>
        <v>HSK1</v>
      </c>
    </row>
    <row r="4" spans="2:9" hidden="1" x14ac:dyDescent="0.35">
      <c r="B4" s="196">
        <v>95</v>
      </c>
      <c r="C4" s="208">
        <v>212382</v>
      </c>
      <c r="D4" s="38" t="str">
        <f>VLOOKUP(B4,'1 - Dorsales clubs'!B:C,2,FALSE)</f>
        <v>IKER BOE GARCIA</v>
      </c>
      <c r="E4" s="38" t="str">
        <f>_xlfn.XLOOKUP(B4,T_DORSALES[DORSAL],T_DORSALES[CATEGORÍA])</f>
        <v>HSK1</v>
      </c>
    </row>
    <row r="5" spans="2:9" hidden="1" x14ac:dyDescent="0.35">
      <c r="B5" s="196">
        <v>255</v>
      </c>
      <c r="C5" s="208">
        <v>213293</v>
      </c>
      <c r="D5" s="38" t="str">
        <f>VLOOKUP(B5,'1 - Dorsales clubs'!B:C,2,FALSE)</f>
        <v>Francesco Urdiroz Agati</v>
      </c>
      <c r="E5" s="38" t="str">
        <f>_xlfn.XLOOKUP(B5,T_DORSALES[DORSAL],T_DORSALES[CATEGORÍA])</f>
        <v>HSK1</v>
      </c>
      <c r="G5" s="43" t="s">
        <v>15</v>
      </c>
      <c r="H5" s="235" t="s">
        <v>13</v>
      </c>
      <c r="I5" s="236"/>
    </row>
    <row r="6" spans="2:9" hidden="1" x14ac:dyDescent="0.35">
      <c r="B6" s="196">
        <v>261</v>
      </c>
      <c r="C6" s="208">
        <v>215001</v>
      </c>
      <c r="D6" s="38" t="str">
        <f>VLOOKUP(B6,'1 - Dorsales clubs'!B:C,2,FALSE)</f>
        <v>Aimar Amundarain Aguirre</v>
      </c>
      <c r="E6" s="38" t="str">
        <f>_xlfn.XLOOKUP(B6,T_DORSALES[DORSAL],T_DORSALES[CATEGORÍA])</f>
        <v>HSK1</v>
      </c>
      <c r="G6" s="44" t="s">
        <v>16</v>
      </c>
      <c r="H6" s="15" t="s">
        <v>14</v>
      </c>
      <c r="I6" s="45"/>
    </row>
    <row r="7" spans="2:9" ht="18.600000000000001" hidden="1" thickBot="1" x14ac:dyDescent="0.4">
      <c r="B7" s="196">
        <v>123</v>
      </c>
      <c r="C7" s="208">
        <v>220887</v>
      </c>
      <c r="D7" s="38" t="str">
        <f>VLOOKUP(B7,'1 - Dorsales clubs'!B:C,2,FALSE)</f>
        <v>Mikel Velasco</v>
      </c>
      <c r="E7" s="38" t="str">
        <f>_xlfn.XLOOKUP(B7,T_DORSALES[DORSAL],T_DORSALES[CATEGORÍA])</f>
        <v>HSK1</v>
      </c>
      <c r="G7" s="46" t="s">
        <v>39</v>
      </c>
      <c r="H7" s="47" t="s">
        <v>40</v>
      </c>
      <c r="I7" s="48"/>
    </row>
    <row r="8" spans="2:9" hidden="1" x14ac:dyDescent="0.35">
      <c r="B8" s="196">
        <v>209</v>
      </c>
      <c r="C8" s="208">
        <v>220935</v>
      </c>
      <c r="D8" s="38" t="str">
        <f>VLOOKUP(B8,'1 - Dorsales clubs'!B:C,2,FALSE)</f>
        <v>JAIME SANTOS CRIADO SORS</v>
      </c>
      <c r="E8" s="38" t="str">
        <f>_xlfn.XLOOKUP(B8,T_DORSALES[DORSAL],T_DORSALES[CATEGORÍA])</f>
        <v>HSK1</v>
      </c>
    </row>
    <row r="9" spans="2:9" hidden="1" x14ac:dyDescent="0.35">
      <c r="B9" s="196">
        <v>92</v>
      </c>
      <c r="C9" s="208">
        <v>220980</v>
      </c>
      <c r="D9" s="38" t="str">
        <f>VLOOKUP(B9,'1 - Dorsales clubs'!B:C,2,FALSE)</f>
        <v>PABLO MARTÍNEZ LÓPEZ</v>
      </c>
      <c r="E9" s="38" t="str">
        <f>_xlfn.XLOOKUP(B9,T_DORSALES[DORSAL],T_DORSALES[CATEGORÍA])</f>
        <v>HSK1</v>
      </c>
    </row>
    <row r="10" spans="2:9" hidden="1" x14ac:dyDescent="0.35">
      <c r="B10" s="196">
        <v>254</v>
      </c>
      <c r="C10" s="208">
        <v>230635</v>
      </c>
      <c r="D10" s="38" t="str">
        <f>VLOOKUP(B10,'1 - Dorsales clubs'!B:C,2,FALSE)</f>
        <v>Aritz Martiartu Orta</v>
      </c>
      <c r="E10" s="38" t="str">
        <f>_xlfn.XLOOKUP(B10,T_DORSALES[DORSAL],T_DORSALES[CATEGORÍA])</f>
        <v>HSK1</v>
      </c>
    </row>
    <row r="11" spans="2:9" hidden="1" x14ac:dyDescent="0.35">
      <c r="B11" s="196">
        <v>269</v>
      </c>
      <c r="C11" s="208">
        <v>233034</v>
      </c>
      <c r="D11" s="38" t="str">
        <f>VLOOKUP(B11,'1 - Dorsales clubs'!B:C,2,FALSE)</f>
        <v>David Machado Herrezuelo</v>
      </c>
      <c r="E11" s="38" t="str">
        <f>_xlfn.XLOOKUP(B11,T_DORSALES[DORSAL],T_DORSALES[CATEGORÍA])</f>
        <v>HVK1_35</v>
      </c>
    </row>
    <row r="12" spans="2:9" hidden="1" x14ac:dyDescent="0.35">
      <c r="B12" s="196">
        <v>36</v>
      </c>
      <c r="C12" s="208">
        <v>233168</v>
      </c>
      <c r="D12" s="38" t="str">
        <f>VLOOKUP(B12,'1 - Dorsales clubs'!B:C,2,FALSE)</f>
        <v>Jose Ignacio Sanchez Jimenez</v>
      </c>
      <c r="E12" s="38" t="str">
        <f>_xlfn.XLOOKUP(B12,T_DORSALES[DORSAL],T_DORSALES[CATEGORÍA])</f>
        <v>HVK1_50</v>
      </c>
    </row>
    <row r="13" spans="2:9" hidden="1" x14ac:dyDescent="0.35">
      <c r="B13" s="196">
        <v>217</v>
      </c>
      <c r="C13" s="208">
        <v>233302</v>
      </c>
      <c r="D13" s="38" t="str">
        <f>VLOOKUP(B13,'1 - Dorsales clubs'!B:C,2,FALSE)</f>
        <v>MARCO A. SANTOS GARCÍA</v>
      </c>
      <c r="E13" s="38" t="str">
        <f>_xlfn.XLOOKUP(B13,T_DORSALES[DORSAL],T_DORSALES[CATEGORÍA])</f>
        <v>HVK1_50</v>
      </c>
    </row>
    <row r="14" spans="2:9" hidden="1" x14ac:dyDescent="0.35">
      <c r="B14" s="196">
        <v>241</v>
      </c>
      <c r="C14" s="208">
        <v>235407</v>
      </c>
      <c r="D14" s="38" t="str">
        <f>VLOOKUP(B14,'1 - Dorsales clubs'!B:C,2,FALSE)</f>
        <v>LUIS MARTINEZ</v>
      </c>
      <c r="E14" s="38" t="str">
        <f>_xlfn.XLOOKUP(B14,T_DORSALES[DORSAL],T_DORSALES[CATEGORÍA])</f>
        <v>HSK1</v>
      </c>
    </row>
    <row r="15" spans="2:9" hidden="1" x14ac:dyDescent="0.35">
      <c r="B15" s="196">
        <v>208</v>
      </c>
      <c r="C15" s="208">
        <v>235556</v>
      </c>
      <c r="D15" s="38" t="str">
        <f>VLOOKUP(B15,'1 - Dorsales clubs'!B:C,2,FALSE)</f>
        <v>SERGIO MEDINA MERINO</v>
      </c>
      <c r="E15" s="38" t="str">
        <f>_xlfn.XLOOKUP(B15,T_DORSALES[DORSAL],T_DORSALES[CATEGORÍA])</f>
        <v>HSK1</v>
      </c>
    </row>
    <row r="16" spans="2:9" hidden="1" x14ac:dyDescent="0.35">
      <c r="B16" s="196">
        <v>175</v>
      </c>
      <c r="C16" s="208">
        <v>240215</v>
      </c>
      <c r="D16" s="38" t="str">
        <f>VLOOKUP(B16,'1 - Dorsales clubs'!B:C,2,FALSE)</f>
        <v>ALEX ASENSIO BOJ</v>
      </c>
      <c r="E16" s="38" t="str">
        <f>_xlfn.XLOOKUP(B16,T_DORSALES[DORSAL],T_DORSALES[CATEGORÍA])</f>
        <v>HSK1</v>
      </c>
    </row>
    <row r="17" spans="2:5" hidden="1" x14ac:dyDescent="0.35">
      <c r="B17" s="196">
        <v>107</v>
      </c>
      <c r="C17" s="208">
        <v>240906</v>
      </c>
      <c r="D17" s="38" t="str">
        <f>VLOOKUP(B17,'1 - Dorsales clubs'!B:C,2,FALSE)</f>
        <v>HÉCTOR VELASCO ÁLVAREZ</v>
      </c>
      <c r="E17" s="38" t="str">
        <f>_xlfn.XLOOKUP(B17,T_DORSALES[DORSAL],T_DORSALES[CATEGORÍA])</f>
        <v>HJK1</v>
      </c>
    </row>
    <row r="18" spans="2:5" hidden="1" x14ac:dyDescent="0.35">
      <c r="B18" s="196">
        <v>45</v>
      </c>
      <c r="C18" s="208">
        <v>241013</v>
      </c>
      <c r="D18" s="38" t="str">
        <f>VLOOKUP(B18,'1 - Dorsales clubs'!B:C,2,FALSE)</f>
        <v>Víctor Bobillo</v>
      </c>
      <c r="E18" s="38" t="str">
        <f>_xlfn.XLOOKUP(B18,T_DORSALES[DORSAL],T_DORSALES[CATEGORÍA])</f>
        <v>HVK1_35</v>
      </c>
    </row>
    <row r="19" spans="2:5" hidden="1" x14ac:dyDescent="0.35">
      <c r="B19" s="196">
        <v>192</v>
      </c>
      <c r="C19" s="208">
        <v>241346</v>
      </c>
      <c r="D19" s="38" t="str">
        <f>VLOOKUP(B19,'1 - Dorsales clubs'!B:C,2,FALSE)</f>
        <v>JORGE PEÑA CARNICER</v>
      </c>
      <c r="E19" s="38" t="str">
        <f>_xlfn.XLOOKUP(B19,T_DORSALES[DORSAL],T_DORSALES[CATEGORÍA])</f>
        <v>HJK1</v>
      </c>
    </row>
    <row r="20" spans="2:5" hidden="1" x14ac:dyDescent="0.35">
      <c r="B20" s="196">
        <v>194</v>
      </c>
      <c r="C20" s="208">
        <v>243880</v>
      </c>
      <c r="D20" s="38" t="str">
        <f>VLOOKUP(B20,'1 - Dorsales clubs'!B:C,2,FALSE)</f>
        <v>MATEO PULIDO BERDUN</v>
      </c>
      <c r="E20" s="38" t="str">
        <f>_xlfn.XLOOKUP(B20,T_DORSALES[DORSAL],T_DORSALES[CATEGORÍA])</f>
        <v>HJK1</v>
      </c>
    </row>
    <row r="21" spans="2:5" hidden="1" x14ac:dyDescent="0.35">
      <c r="B21" s="196">
        <v>177</v>
      </c>
      <c r="C21" s="208">
        <v>244476</v>
      </c>
      <c r="D21" s="38" t="str">
        <f>VLOOKUP(B21,'1 - Dorsales clubs'!B:C,2,FALSE)</f>
        <v>FERNANDO BENTUÉ MARTÍNEZ</v>
      </c>
      <c r="E21" s="38" t="str">
        <f>_xlfn.XLOOKUP(B21,T_DORSALES[DORSAL],T_DORSALES[CATEGORÍA])</f>
        <v>HSK1</v>
      </c>
    </row>
    <row r="22" spans="2:5" hidden="1" x14ac:dyDescent="0.35">
      <c r="B22" s="196">
        <v>198</v>
      </c>
      <c r="C22" s="208">
        <v>244869</v>
      </c>
      <c r="D22" s="38" t="str">
        <f>VLOOKUP(B22,'1 - Dorsales clubs'!B:C,2,FALSE)</f>
        <v>BERNARDO RODRÍGUEZ PÉREZ</v>
      </c>
      <c r="E22" s="38" t="str">
        <f>_xlfn.XLOOKUP(B22,T_DORSALES[DORSAL],T_DORSALES[CATEGORÍA])</f>
        <v>HVK1_50</v>
      </c>
    </row>
    <row r="23" spans="2:5" hidden="1" x14ac:dyDescent="0.35">
      <c r="B23" s="196">
        <v>196</v>
      </c>
      <c r="C23" s="208">
        <v>244966</v>
      </c>
      <c r="D23" s="38" t="str">
        <f>VLOOKUP(B23,'1 - Dorsales clubs'!B:C,2,FALSE)</f>
        <v>JUAN JOSÉ SÁNCHEZ SERRANO</v>
      </c>
      <c r="E23" s="38" t="str">
        <f>_xlfn.XLOOKUP(B23,T_DORSALES[DORSAL],T_DORSALES[CATEGORÍA])</f>
        <v>HVK1_50</v>
      </c>
    </row>
    <row r="24" spans="2:5" hidden="1" x14ac:dyDescent="0.35">
      <c r="B24" s="196">
        <v>105</v>
      </c>
      <c r="C24" s="208">
        <v>245016</v>
      </c>
      <c r="D24" s="38" t="str">
        <f>VLOOKUP(B24,'1 - Dorsales clubs'!B:C,2,FALSE)</f>
        <v>CARLOS LARREA SEGURAJAUREGI</v>
      </c>
      <c r="E24" s="38" t="str">
        <f>_xlfn.XLOOKUP(B24,T_DORSALES[DORSAL],T_DORSALES[CATEGORÍA])</f>
        <v>HVK1_60</v>
      </c>
    </row>
    <row r="25" spans="2:5" hidden="1" x14ac:dyDescent="0.35">
      <c r="B25" s="199">
        <v>182</v>
      </c>
      <c r="C25" s="208">
        <v>251331</v>
      </c>
      <c r="D25" s="38" t="str">
        <f>VLOOKUP(B25,'1 - Dorsales clubs'!B:C,2,FALSE)</f>
        <v>MIGUEL CATIVIELA CAMACHO</v>
      </c>
      <c r="E25" s="38" t="str">
        <f>_xlfn.XLOOKUP(B25,T_DORSALES[DORSAL],T_DORSALES[CATEGORÍA])</f>
        <v>HSK1</v>
      </c>
    </row>
    <row r="26" spans="2:5" hidden="1" x14ac:dyDescent="0.35">
      <c r="B26" s="38">
        <v>240</v>
      </c>
      <c r="C26" s="208">
        <v>252278</v>
      </c>
      <c r="D26" s="38" t="str">
        <f>VLOOKUP(B26,'1 - Dorsales clubs'!B:C,2,FALSE)</f>
        <v>SERGIO SANCHEZ</v>
      </c>
      <c r="E26" s="38" t="str">
        <f>_xlfn.XLOOKUP(B26,T_DORSALES[DORSAL],T_DORSALES[CATEGORÍA])</f>
        <v>HSK1</v>
      </c>
    </row>
    <row r="27" spans="2:5" hidden="1" x14ac:dyDescent="0.35">
      <c r="B27" s="199">
        <v>5</v>
      </c>
      <c r="C27" s="208">
        <v>252564</v>
      </c>
      <c r="D27" s="38" t="str">
        <f>VLOOKUP(B27,'1 - Dorsales clubs'!B:C,2,FALSE)</f>
        <v>Arkaitz Arnedo Jimenez</v>
      </c>
      <c r="E27" s="38" t="str">
        <f>_xlfn.XLOOKUP(B27,T_DORSALES[DORSAL],T_DORSALES[CATEGORÍA])</f>
        <v>HCK1</v>
      </c>
    </row>
    <row r="28" spans="2:5" hidden="1" x14ac:dyDescent="0.35">
      <c r="B28" s="38">
        <v>6</v>
      </c>
      <c r="C28" s="208">
        <v>253077</v>
      </c>
      <c r="D28" s="38" t="str">
        <f>VLOOKUP(B28,'1 - Dorsales clubs'!B:C,2,FALSE)</f>
        <v>Juan Sanchez Calvete</v>
      </c>
      <c r="E28" s="38" t="str">
        <f>_xlfn.XLOOKUP(B28,T_DORSALES[DORSAL],T_DORSALES[CATEGORÍA])</f>
        <v>HCK1</v>
      </c>
    </row>
    <row r="29" spans="2:5" hidden="1" x14ac:dyDescent="0.35">
      <c r="B29" s="199">
        <v>16</v>
      </c>
      <c r="C29" s="208">
        <v>254079</v>
      </c>
      <c r="D29" s="38" t="str">
        <f>VLOOKUP(B29,'1 - Dorsales clubs'!B:C,2,FALSE)</f>
        <v>Javier Rodero la Fuente</v>
      </c>
      <c r="E29" s="38" t="str">
        <f>_xlfn.XLOOKUP(B29,T_DORSALES[DORSAL],T_DORSALES[CATEGORÍA])</f>
        <v>HVK1_35</v>
      </c>
    </row>
    <row r="30" spans="2:5" hidden="1" x14ac:dyDescent="0.35">
      <c r="B30" s="38">
        <v>180</v>
      </c>
      <c r="C30" s="208">
        <v>255424</v>
      </c>
      <c r="D30" s="38" t="str">
        <f>VLOOKUP(B30,'1 - Dorsales clubs'!B:C,2,FALSE)</f>
        <v>FERNANDO CARRASCO GARCÍA</v>
      </c>
      <c r="E30" s="38" t="str">
        <f>_xlfn.XLOOKUP(B30,T_DORSALES[DORSAL],T_DORSALES[CATEGORÍA])</f>
        <v>HSK1</v>
      </c>
    </row>
    <row r="31" spans="2:5" hidden="1" x14ac:dyDescent="0.35">
      <c r="B31" s="199">
        <v>110</v>
      </c>
      <c r="C31" s="208">
        <v>255716</v>
      </c>
      <c r="D31" s="38" t="str">
        <f>VLOOKUP(B31,'1 - Dorsales clubs'!B:C,2,FALSE)</f>
        <v>DANIEL DELGADO BLANCO</v>
      </c>
      <c r="E31" s="38" t="str">
        <f>_xlfn.XLOOKUP(B31,T_DORSALES[DORSAL],T_DORSALES[CATEGORÍA])</f>
        <v>HCK1</v>
      </c>
    </row>
    <row r="32" spans="2:5" hidden="1" x14ac:dyDescent="0.35">
      <c r="B32" s="38">
        <v>256</v>
      </c>
      <c r="C32" s="208">
        <v>260209</v>
      </c>
      <c r="D32" s="38" t="str">
        <f>VLOOKUP(B32,'1 - Dorsales clubs'!B:C,2,FALSE)</f>
        <v>Gabriel Malón Garralda</v>
      </c>
      <c r="E32" s="38" t="str">
        <f>_xlfn.XLOOKUP(B32,T_DORSALES[DORSAL],T_DORSALES[CATEGORÍA])</f>
        <v>HVK1_60</v>
      </c>
    </row>
    <row r="33" spans="2:5" hidden="1" x14ac:dyDescent="0.35">
      <c r="B33" s="199">
        <v>239</v>
      </c>
      <c r="C33" s="208">
        <v>262804</v>
      </c>
      <c r="D33" s="38" t="str">
        <f>VLOOKUP(B33,'1 - Dorsales clubs'!B:C,2,FALSE)</f>
        <v>MARKEL COTERA</v>
      </c>
      <c r="E33" s="38" t="str">
        <f>_xlfn.XLOOKUP(B33,T_DORSALES[DORSAL],T_DORSALES[CATEGORÍA])</f>
        <v>HJK1</v>
      </c>
    </row>
    <row r="34" spans="2:5" hidden="1" x14ac:dyDescent="0.35">
      <c r="B34" s="38">
        <v>122</v>
      </c>
      <c r="C34" s="208">
        <v>263980</v>
      </c>
      <c r="D34" s="38" t="str">
        <f>VLOOKUP(B34,'1 - Dorsales clubs'!B:C,2,FALSE)</f>
        <v>Pablo Rey Insausti</v>
      </c>
      <c r="E34" s="38" t="str">
        <f>_xlfn.XLOOKUP(B34,T_DORSALES[DORSAL],T_DORSALES[CATEGORÍA])</f>
        <v>HSK1</v>
      </c>
    </row>
    <row r="35" spans="2:5" hidden="1" x14ac:dyDescent="0.35">
      <c r="B35" s="199">
        <v>237</v>
      </c>
      <c r="C35" s="208">
        <v>264074</v>
      </c>
      <c r="D35" s="38" t="str">
        <f>VLOOKUP(B35,'1 - Dorsales clubs'!B:C,2,FALSE)</f>
        <v>SAMUEL GRACIA</v>
      </c>
      <c r="E35" s="38" t="str">
        <f>_xlfn.XLOOKUP(B35,T_DORSALES[DORSAL],T_DORSALES[CATEGORÍA])</f>
        <v>HCK1</v>
      </c>
    </row>
    <row r="36" spans="2:5" hidden="1" x14ac:dyDescent="0.35">
      <c r="B36" s="38">
        <v>242</v>
      </c>
      <c r="C36" s="208">
        <v>264593</v>
      </c>
      <c r="D36" s="38" t="str">
        <f>VLOOKUP(B36,'1 - Dorsales clubs'!B:C,2,FALSE)</f>
        <v>CARLOS ORIGÜEN</v>
      </c>
      <c r="E36" s="38" t="str">
        <f>_xlfn.XLOOKUP(B36,T_DORSALES[DORSAL],T_DORSALES[CATEGORÍA])</f>
        <v>HVK1_35</v>
      </c>
    </row>
    <row r="37" spans="2:5" hidden="1" x14ac:dyDescent="0.35">
      <c r="B37" s="199">
        <v>222</v>
      </c>
      <c r="C37" s="208">
        <v>265215</v>
      </c>
      <c r="D37" s="38" t="str">
        <f>VLOOKUP(B37,'1 - Dorsales clubs'!B:C,2,FALSE)</f>
        <v>Jose Maria Esteban Celorrio</v>
      </c>
      <c r="E37" s="38" t="str">
        <f>_xlfn.XLOOKUP(B37,T_DORSALES[DORSAL],T_DORSALES[CATEGORÍA])</f>
        <v>HVK1_60</v>
      </c>
    </row>
    <row r="38" spans="2:5" hidden="1" x14ac:dyDescent="0.35">
      <c r="B38" s="38">
        <v>165</v>
      </c>
      <c r="C38" s="208">
        <v>265515</v>
      </c>
      <c r="D38" s="38" t="str">
        <f>VLOOKUP(B38,'1 - Dorsales clubs'!B:C,2,FALSE)</f>
        <v>Hugo Martín Gómez</v>
      </c>
      <c r="E38" s="38" t="str">
        <f>_xlfn.XLOOKUP(B38,T_DORSALES[DORSAL],T_DORSALES[CATEGORÍA])</f>
        <v>HCK1</v>
      </c>
    </row>
    <row r="39" spans="2:5" hidden="1" x14ac:dyDescent="0.35">
      <c r="B39" s="199">
        <v>210</v>
      </c>
      <c r="C39" s="208">
        <v>265668</v>
      </c>
      <c r="D39" s="38" t="str">
        <f>VLOOKUP(B39,'1 - Dorsales clubs'!B:C,2,FALSE)</f>
        <v>GABRIEL RODRÍGUEZ GONZÁLEZ</v>
      </c>
      <c r="E39" s="38" t="str">
        <f>_xlfn.XLOOKUP(B39,T_DORSALES[DORSAL],T_DORSALES[CATEGORÍA])</f>
        <v>HCK1</v>
      </c>
    </row>
    <row r="40" spans="2:5" hidden="1" x14ac:dyDescent="0.35">
      <c r="B40" s="38">
        <v>262</v>
      </c>
      <c r="C40" s="208">
        <v>265957</v>
      </c>
      <c r="D40" s="38" t="str">
        <f>VLOOKUP(B40,'1 - Dorsales clubs'!B:C,2,FALSE)</f>
        <v>Irati Osa Irureta</v>
      </c>
      <c r="E40" s="38" t="str">
        <f>_xlfn.XLOOKUP(B40,T_DORSALES[DORSAL],T_DORSALES[CATEGORÍA])</f>
        <v>MSK1</v>
      </c>
    </row>
    <row r="41" spans="2:5" hidden="1" x14ac:dyDescent="0.35">
      <c r="B41" s="199">
        <v>238</v>
      </c>
      <c r="C41" s="208">
        <v>270059</v>
      </c>
      <c r="D41" s="38" t="str">
        <f>VLOOKUP(B41,'1 - Dorsales clubs'!B:C,2,FALSE)</f>
        <v>PEDRO GUILLEN</v>
      </c>
      <c r="E41" s="38" t="str">
        <f>_xlfn.XLOOKUP(B41,T_DORSALES[DORSAL],T_DORSALES[CATEGORÍA])</f>
        <v>HCK1</v>
      </c>
    </row>
    <row r="42" spans="2:5" hidden="1" x14ac:dyDescent="0.35">
      <c r="B42" s="38">
        <v>236</v>
      </c>
      <c r="C42" s="208">
        <v>270123</v>
      </c>
      <c r="D42" s="38" t="str">
        <f>VLOOKUP(B42,'1 - Dorsales clubs'!B:C,2,FALSE)</f>
        <v>JORGE ORIGÚEN</v>
      </c>
      <c r="E42" s="38" t="str">
        <f>_xlfn.XLOOKUP(B42,T_DORSALES[DORSAL],T_DORSALES[CATEGORÍA])</f>
        <v>HCK1</v>
      </c>
    </row>
    <row r="43" spans="2:5" hidden="1" x14ac:dyDescent="0.35">
      <c r="B43" s="199">
        <v>102</v>
      </c>
      <c r="C43" s="208">
        <v>271243</v>
      </c>
      <c r="D43" s="38" t="str">
        <f>VLOOKUP(B43,'1 - Dorsales clubs'!B:C,2,FALSE)</f>
        <v>VICTOR SEGURA IZQUIERDO</v>
      </c>
      <c r="E43" s="38" t="str">
        <f>_xlfn.XLOOKUP(B43,T_DORSALES[DORSAL],T_DORSALES[CATEGORÍA])</f>
        <v>HVK1_35</v>
      </c>
    </row>
    <row r="44" spans="2:5" hidden="1" x14ac:dyDescent="0.35">
      <c r="B44" s="38">
        <v>97</v>
      </c>
      <c r="C44" s="208">
        <v>272191</v>
      </c>
      <c r="D44" s="38" t="str">
        <f>VLOOKUP(B44,'1 - Dorsales clubs'!B:C,2,FALSE)</f>
        <v>UNAI BOE GARCIA</v>
      </c>
      <c r="E44" s="38" t="str">
        <f>_xlfn.XLOOKUP(B44,T_DORSALES[DORSAL],T_DORSALES[CATEGORÍA])</f>
        <v>HCK1</v>
      </c>
    </row>
    <row r="45" spans="2:5" hidden="1" x14ac:dyDescent="0.35">
      <c r="B45" s="199">
        <v>168</v>
      </c>
      <c r="C45" s="208">
        <v>272452</v>
      </c>
      <c r="D45" s="38" t="str">
        <f>VLOOKUP(B45,'1 - Dorsales clubs'!B:C,2,FALSE)</f>
        <v>Beñat Caballero Otermin</v>
      </c>
      <c r="E45" s="38" t="str">
        <f>_xlfn.XLOOKUP(B45,T_DORSALES[DORSAL],T_DORSALES[CATEGORÍA])</f>
        <v>HCK1</v>
      </c>
    </row>
    <row r="46" spans="2:5" hidden="1" x14ac:dyDescent="0.35">
      <c r="B46" s="38">
        <v>167</v>
      </c>
      <c r="C46" s="208">
        <v>272606</v>
      </c>
      <c r="D46" s="38" t="str">
        <f>VLOOKUP(B46,'1 - Dorsales clubs'!B:C,2,FALSE)</f>
        <v>Oier Sanchez Ayerdi</v>
      </c>
      <c r="E46" s="38" t="str">
        <f>_xlfn.XLOOKUP(B46,T_DORSALES[DORSAL],T_DORSALES[CATEGORÍA])</f>
        <v>HCK1</v>
      </c>
    </row>
    <row r="47" spans="2:5" hidden="1" x14ac:dyDescent="0.35">
      <c r="B47" s="199">
        <v>259</v>
      </c>
      <c r="C47" s="208">
        <v>272868</v>
      </c>
      <c r="D47" s="38" t="str">
        <f>VLOOKUP(B47,'1 - Dorsales clubs'!B:C,2,FALSE)</f>
        <v>RAFA OCERIN BERAZA</v>
      </c>
      <c r="E47" s="38" t="str">
        <f>_xlfn.XLOOKUP(B47,T_DORSALES[DORSAL],T_DORSALES[CATEGORÍA])</f>
        <v>HVK1_50</v>
      </c>
    </row>
    <row r="48" spans="2:5" hidden="1" x14ac:dyDescent="0.35">
      <c r="B48" s="38">
        <v>225</v>
      </c>
      <c r="C48" s="208">
        <v>275357</v>
      </c>
      <c r="D48" s="38" t="str">
        <f>VLOOKUP(B48,'1 - Dorsales clubs'!B:C,2,FALSE)</f>
        <v>Jorge Laborda Iguaz</v>
      </c>
      <c r="E48" s="38" t="str">
        <f>_xlfn.XLOOKUP(B48,T_DORSALES[DORSAL],T_DORSALES[CATEGORÍA])</f>
        <v>HSK1</v>
      </c>
    </row>
    <row r="49" spans="2:5" hidden="1" x14ac:dyDescent="0.35">
      <c r="B49" s="199">
        <v>120</v>
      </c>
      <c r="C49" s="208">
        <v>280349</v>
      </c>
      <c r="D49" s="38" t="str">
        <f>VLOOKUP(B49,'1 - Dorsales clubs'!B:C,2,FALSE)</f>
        <v>Izar Libano Sanchez</v>
      </c>
      <c r="E49" s="38" t="str">
        <f>_xlfn.XLOOKUP(B49,T_DORSALES[DORSAL],T_DORSALES[CATEGORÍA])</f>
        <v>MJK1</v>
      </c>
    </row>
    <row r="50" spans="2:5" hidden="1" x14ac:dyDescent="0.35">
      <c r="B50" s="38">
        <v>101</v>
      </c>
      <c r="C50" s="208">
        <v>280455</v>
      </c>
      <c r="D50" s="38" t="str">
        <f>VLOOKUP(B50,'1 - Dorsales clubs'!B:C,2,FALSE)</f>
        <v>CLAUDIA LARREA CUARTANGO</v>
      </c>
      <c r="E50" s="38" t="str">
        <f>_xlfn.XLOOKUP(B50,T_DORSALES[DORSAL],T_DORSALES[CATEGORÍA])</f>
        <v>MJK1</v>
      </c>
    </row>
    <row r="51" spans="2:5" hidden="1" x14ac:dyDescent="0.35">
      <c r="B51" s="199">
        <v>221</v>
      </c>
      <c r="C51" s="208">
        <v>281259</v>
      </c>
      <c r="D51" s="38" t="str">
        <f>VLOOKUP(B51,'1 - Dorsales clubs'!B:C,2,FALSE)</f>
        <v>Diego Soriano</v>
      </c>
      <c r="E51" s="38" t="str">
        <f>_xlfn.XLOOKUP(B51,T_DORSALES[DORSAL],T_DORSALES[CATEGORÍA])</f>
        <v>HSK1</v>
      </c>
    </row>
    <row r="52" spans="2:5" hidden="1" x14ac:dyDescent="0.35">
      <c r="B52" s="38">
        <v>112</v>
      </c>
      <c r="C52" s="208">
        <v>281301</v>
      </c>
      <c r="D52" s="38" t="str">
        <f>VLOOKUP(B52,'1 - Dorsales clubs'!B:C,2,FALSE)</f>
        <v>ANDER OCHOA LÓPEZ</v>
      </c>
      <c r="E52" s="38" t="str">
        <f>_xlfn.XLOOKUP(B52,T_DORSALES[DORSAL],T_DORSALES[CATEGORÍA])</f>
        <v>HSK1</v>
      </c>
    </row>
    <row r="53" spans="2:5" hidden="1" x14ac:dyDescent="0.35">
      <c r="B53" s="199">
        <v>113</v>
      </c>
      <c r="C53" s="208">
        <v>282720</v>
      </c>
      <c r="D53" s="38" t="str">
        <f>VLOOKUP(B53,'1 - Dorsales clubs'!B:C,2,FALSE)</f>
        <v>IBAI GARCIA DEL VAL</v>
      </c>
      <c r="E53" s="38" t="str">
        <f>_xlfn.XLOOKUP(B53,T_DORSALES[DORSAL],T_DORSALES[CATEGORÍA])</f>
        <v>HSK1</v>
      </c>
    </row>
    <row r="54" spans="2:5" hidden="1" x14ac:dyDescent="0.35">
      <c r="B54" s="38">
        <v>195</v>
      </c>
      <c r="C54" s="208">
        <v>283174</v>
      </c>
      <c r="D54" s="38" t="str">
        <f>VLOOKUP(B54,'1 - Dorsales clubs'!B:C,2,FALSE)</f>
        <v>FRANCISCO JAVIER RUIZ ROMEO</v>
      </c>
      <c r="E54" s="38" t="str">
        <f>_xlfn.XLOOKUP(B54,T_DORSALES[DORSAL],T_DORSALES[CATEGORÍA])</f>
        <v>HVK1_50</v>
      </c>
    </row>
    <row r="55" spans="2:5" hidden="1" x14ac:dyDescent="0.35">
      <c r="B55" s="199">
        <v>184</v>
      </c>
      <c r="C55" s="208">
        <v>283581</v>
      </c>
      <c r="D55" s="38" t="str">
        <f>VLOOKUP(B55,'1 - Dorsales clubs'!B:C,2,FALSE)</f>
        <v>JAVIER CORTÉS SANTIDRIÁN</v>
      </c>
      <c r="E55" s="38" t="str">
        <f>_xlfn.XLOOKUP(B55,T_DORSALES[DORSAL],T_DORSALES[CATEGORÍA])</f>
        <v>HVK1_35</v>
      </c>
    </row>
    <row r="56" spans="2:5" hidden="1" x14ac:dyDescent="0.35">
      <c r="B56" s="38">
        <v>144</v>
      </c>
      <c r="C56" s="208">
        <v>283662</v>
      </c>
      <c r="D56" s="38" t="str">
        <f>VLOOKUP(B56,'1 - Dorsales clubs'!B:C,2,FALSE)</f>
        <v>Dánae Sanmartín Riz</v>
      </c>
      <c r="E56" s="38" t="str">
        <f>_xlfn.XLOOKUP(B56,T_DORSALES[DORSAL],T_DORSALES[CATEGORÍA])</f>
        <v>MSK1</v>
      </c>
    </row>
    <row r="57" spans="2:5" hidden="1" x14ac:dyDescent="0.35">
      <c r="B57" s="199">
        <v>11</v>
      </c>
      <c r="C57" s="208">
        <v>283741</v>
      </c>
      <c r="D57" s="38" t="str">
        <f>VLOOKUP(B57,'1 - Dorsales clubs'!B:C,2,FALSE)</f>
        <v>Belén Sánchez Jiménez</v>
      </c>
      <c r="E57" s="38" t="str">
        <f>_xlfn.XLOOKUP(B57,T_DORSALES[DORSAL],T_DORSALES[CATEGORÍA])</f>
        <v>MVK1_35</v>
      </c>
    </row>
    <row r="58" spans="2:5" hidden="1" x14ac:dyDescent="0.35">
      <c r="B58" s="38">
        <v>166</v>
      </c>
      <c r="C58" s="208">
        <v>283986</v>
      </c>
      <c r="D58" s="38" t="str">
        <f>VLOOKUP(B58,'1 - Dorsales clubs'!B:C,2,FALSE)</f>
        <v>Unax Juaristi luis</v>
      </c>
      <c r="E58" s="38" t="str">
        <f>_xlfn.XLOOKUP(B58,T_DORSALES[DORSAL],T_DORSALES[CATEGORÍA])</f>
        <v>HCK1</v>
      </c>
    </row>
    <row r="59" spans="2:5" hidden="1" x14ac:dyDescent="0.35">
      <c r="B59" s="199">
        <v>121</v>
      </c>
      <c r="C59" s="208">
        <v>284253</v>
      </c>
      <c r="D59" s="38" t="str">
        <f>VLOOKUP(B59,'1 - Dorsales clubs'!B:C,2,FALSE)</f>
        <v>Saioa Perez Garcia</v>
      </c>
      <c r="E59" s="38" t="str">
        <f>_xlfn.XLOOKUP(B59,T_DORSALES[DORSAL],T_DORSALES[CATEGORÍA])</f>
        <v>MJK1</v>
      </c>
    </row>
    <row r="60" spans="2:5" hidden="1" x14ac:dyDescent="0.35">
      <c r="B60" s="38">
        <v>119</v>
      </c>
      <c r="C60" s="208">
        <v>284640</v>
      </c>
      <c r="D60" s="38" t="str">
        <f>VLOOKUP(B60,'1 - Dorsales clubs'!B:C,2,FALSE)</f>
        <v>Suzanne Castro Witos</v>
      </c>
      <c r="E60" s="38" t="str">
        <f>_xlfn.XLOOKUP(B60,T_DORSALES[DORSAL],T_DORSALES[CATEGORÍA])</f>
        <v>MCK1</v>
      </c>
    </row>
    <row r="61" spans="2:5" hidden="1" x14ac:dyDescent="0.35">
      <c r="B61" s="199">
        <v>96</v>
      </c>
      <c r="C61" s="208">
        <v>284676</v>
      </c>
      <c r="D61" s="38" t="str">
        <f>VLOOKUP(B61,'1 - Dorsales clubs'!B:C,2,FALSE)</f>
        <v>LIDIA DIEZ MONJE</v>
      </c>
      <c r="E61" s="38" t="str">
        <f>_xlfn.XLOOKUP(B61,T_DORSALES[DORSAL],T_DORSALES[CATEGORÍA])</f>
        <v>MSK1</v>
      </c>
    </row>
    <row r="62" spans="2:5" hidden="1" x14ac:dyDescent="0.35">
      <c r="B62" s="38">
        <v>186</v>
      </c>
      <c r="C62" s="208">
        <v>290629</v>
      </c>
      <c r="D62" s="38" t="str">
        <f>VLOOKUP(B62,'1 - Dorsales clubs'!B:C,2,FALSE)</f>
        <v>DANIEL HERNÁNDEZ BURRIEL</v>
      </c>
      <c r="E62" s="38" t="str">
        <f>_xlfn.XLOOKUP(B62,T_DORSALES[DORSAL],T_DORSALES[CATEGORÍA])</f>
        <v>HVK1_50</v>
      </c>
    </row>
    <row r="63" spans="2:5" hidden="1" x14ac:dyDescent="0.35">
      <c r="B63" s="199">
        <v>17</v>
      </c>
      <c r="C63" s="208">
        <v>291529</v>
      </c>
      <c r="D63" s="38" t="str">
        <f>VLOOKUP(B63,'1 - Dorsales clubs'!B:C,2,FALSE)</f>
        <v>Javier Arnedo Lopez</v>
      </c>
      <c r="E63" s="38" t="str">
        <f>_xlfn.XLOOKUP(B63,T_DORSALES[DORSAL],T_DORSALES[CATEGORÍA])</f>
        <v>HVK1_35</v>
      </c>
    </row>
    <row r="64" spans="2:5" hidden="1" x14ac:dyDescent="0.35">
      <c r="B64" s="38">
        <v>88</v>
      </c>
      <c r="C64" s="208">
        <v>291962</v>
      </c>
      <c r="D64" s="38" t="str">
        <f>VLOOKUP(B64,'1 - Dorsales clubs'!B:C,2,FALSE)</f>
        <v>ALBA HUERTA RODRIGUEZ</v>
      </c>
      <c r="E64" s="38" t="str">
        <f>_xlfn.XLOOKUP(B64,T_DORSALES[DORSAL],T_DORSALES[CATEGORÍA])</f>
        <v>MCK1</v>
      </c>
    </row>
    <row r="65" spans="2:5" hidden="1" x14ac:dyDescent="0.35">
      <c r="B65" s="199">
        <v>265</v>
      </c>
      <c r="C65" s="208">
        <v>292115</v>
      </c>
      <c r="D65" s="38" t="str">
        <f>VLOOKUP(B65,'1 - Dorsales clubs'!B:C,2,FALSE)</f>
        <v>JOSE LUIS GIL RENEDO</v>
      </c>
      <c r="E65" s="38" t="str">
        <f>_xlfn.XLOOKUP(B65,T_DORSALES[DORSAL],T_DORSALES[CATEGORÍA])</f>
        <v>HVK1_50</v>
      </c>
    </row>
    <row r="66" spans="2:5" hidden="1" x14ac:dyDescent="0.35">
      <c r="B66" s="38">
        <v>176</v>
      </c>
      <c r="C66" s="208">
        <v>292188</v>
      </c>
      <c r="D66" s="38" t="str">
        <f>VLOOKUP(B66,'1 - Dorsales clubs'!B:C,2,FALSE)</f>
        <v>IGNACIO BELTRAN DIESTRE</v>
      </c>
      <c r="E66" s="38" t="str">
        <f>_xlfn.XLOOKUP(B66,T_DORSALES[DORSAL],T_DORSALES[CATEGORÍA])</f>
        <v>HVK1_50</v>
      </c>
    </row>
    <row r="67" spans="2:5" hidden="1" x14ac:dyDescent="0.35">
      <c r="B67" s="199"/>
      <c r="C67" s="208">
        <v>292499</v>
      </c>
      <c r="D67" s="38" t="e">
        <f>VLOOKUP(B67,'1 - Dorsales clubs'!B:C,2,FALSE)</f>
        <v>#N/A</v>
      </c>
      <c r="E67" s="38" t="e">
        <f>_xlfn.XLOOKUP(B67,T_DORSALES[DORSAL],T_DORSALES[CATEGORÍA])</f>
        <v>#N/A</v>
      </c>
    </row>
    <row r="68" spans="2:5" hidden="1" x14ac:dyDescent="0.35">
      <c r="B68" s="38">
        <v>7</v>
      </c>
      <c r="C68" s="208">
        <v>292682</v>
      </c>
      <c r="D68" s="38" t="str">
        <f>VLOOKUP(B68,'1 - Dorsales clubs'!B:C,2,FALSE)</f>
        <v>Aarón Novoa Antonio</v>
      </c>
      <c r="E68" s="38" t="str">
        <f>_xlfn.XLOOKUP(B68,T_DORSALES[DORSAL],T_DORSALES[CATEGORÍA])</f>
        <v>HCK1</v>
      </c>
    </row>
    <row r="69" spans="2:5" hidden="1" x14ac:dyDescent="0.35">
      <c r="B69" s="199">
        <v>185</v>
      </c>
      <c r="C69" s="208">
        <v>293695</v>
      </c>
      <c r="D69" s="38" t="str">
        <f>VLOOKUP(B69,'1 - Dorsales clubs'!B:C,2,FALSE)</f>
        <v>SIRA GÁLVEZ ORRIOS</v>
      </c>
      <c r="E69" s="38" t="str">
        <f>_xlfn.XLOOKUP(B69,T_DORSALES[DORSAL],T_DORSALES[CATEGORÍA])</f>
        <v>MSK1</v>
      </c>
    </row>
    <row r="70" spans="2:5" hidden="1" x14ac:dyDescent="0.35">
      <c r="B70" s="38">
        <v>89</v>
      </c>
      <c r="C70" s="208">
        <v>293851</v>
      </c>
      <c r="D70" s="38" t="str">
        <f>VLOOKUP(B70,'1 - Dorsales clubs'!B:C,2,FALSE)</f>
        <v>MALENA MARCOS RAMIREZ</v>
      </c>
      <c r="E70" s="38" t="str">
        <f>_xlfn.XLOOKUP(B70,T_DORSALES[DORSAL],T_DORSALES[CATEGORÍA])</f>
        <v>MCC1</v>
      </c>
    </row>
    <row r="71" spans="2:5" hidden="1" x14ac:dyDescent="0.35">
      <c r="B71" s="199">
        <v>9</v>
      </c>
      <c r="C71" s="208">
        <v>293995</v>
      </c>
      <c r="D71" s="38" t="str">
        <f>VLOOKUP(B71,'1 - Dorsales clubs'!B:C,2,FALSE)</f>
        <v>Sandra Lopez Iriarte</v>
      </c>
      <c r="E71" s="38" t="str">
        <f>_xlfn.XLOOKUP(B71,T_DORSALES[DORSAL],T_DORSALES[CATEGORÍA])</f>
        <v>MJK1</v>
      </c>
    </row>
    <row r="72" spans="2:5" hidden="1" x14ac:dyDescent="0.35">
      <c r="B72" s="38">
        <v>243</v>
      </c>
      <c r="C72" s="208">
        <v>294905</v>
      </c>
      <c r="D72" s="38" t="str">
        <f>VLOOKUP(B72,'1 - Dorsales clubs'!B:C,2,FALSE)</f>
        <v>PASCUAL LOPEZ</v>
      </c>
      <c r="E72" s="38" t="str">
        <f>_xlfn.XLOOKUP(B72,T_DORSALES[DORSAL],T_DORSALES[CATEGORÍA])</f>
        <v>HVK1_60</v>
      </c>
    </row>
    <row r="73" spans="2:5" hidden="1" x14ac:dyDescent="0.35">
      <c r="B73" s="199">
        <v>100</v>
      </c>
      <c r="C73" s="208">
        <v>300867</v>
      </c>
      <c r="D73" s="38" t="str">
        <f>VLOOKUP(B73,'1 - Dorsales clubs'!B:C,2,FALSE)</f>
        <v>IRENE FUENTES MONTERO</v>
      </c>
      <c r="E73" s="38" t="str">
        <f>_xlfn.XLOOKUP(B73,T_DORSALES[DORSAL],T_DORSALES[CATEGORÍA])</f>
        <v>MCK1</v>
      </c>
    </row>
    <row r="74" spans="2:5" hidden="1" x14ac:dyDescent="0.35">
      <c r="B74" s="38">
        <v>37</v>
      </c>
      <c r="C74" s="208">
        <v>304149</v>
      </c>
      <c r="D74" s="38" t="str">
        <f>VLOOKUP(B74,'1 - Dorsales clubs'!B:C,2,FALSE)</f>
        <v>Diego Ruiz Martinez</v>
      </c>
      <c r="E74" s="38" t="str">
        <f>_xlfn.XLOOKUP(B74,T_DORSALES[DORSAL],T_DORSALES[CATEGORÍA])</f>
        <v>HVK1_35</v>
      </c>
    </row>
    <row r="75" spans="2:5" hidden="1" x14ac:dyDescent="0.35">
      <c r="B75" s="199">
        <v>104</v>
      </c>
      <c r="C75" s="208">
        <v>304696</v>
      </c>
      <c r="D75" s="38" t="str">
        <f>VLOOKUP(B75,'1 - Dorsales clubs'!B:C,2,FALSE)</f>
        <v>UXUE ALARCÓN RIAÑO</v>
      </c>
      <c r="E75" s="38" t="str">
        <f>_xlfn.XLOOKUP(B75,T_DORSALES[DORSAL],T_DORSALES[CATEGORÍA])</f>
        <v>MCK1</v>
      </c>
    </row>
    <row r="76" spans="2:5" hidden="1" x14ac:dyDescent="0.35">
      <c r="B76" s="38">
        <v>235</v>
      </c>
      <c r="C76" s="208">
        <v>304822</v>
      </c>
      <c r="D76" s="38" t="str">
        <f>VLOOKUP(B76,'1 - Dorsales clubs'!B:C,2,FALSE)</f>
        <v>ASIER LOSTAO</v>
      </c>
      <c r="E76" s="38" t="str">
        <f>_xlfn.XLOOKUP(B76,T_DORSALES[DORSAL],T_DORSALES[CATEGORÍA])</f>
        <v>HCK1</v>
      </c>
    </row>
    <row r="77" spans="2:5" hidden="1" x14ac:dyDescent="0.35">
      <c r="B77" s="38">
        <v>35</v>
      </c>
      <c r="C77" s="208">
        <v>305644</v>
      </c>
      <c r="D77" s="38" t="str">
        <f>VLOOKUP(B77,'1 - Dorsales clubs'!B:C,2,FALSE)</f>
        <v>Alex Sanmartin Maull</v>
      </c>
      <c r="E77" s="38" t="str">
        <f>_xlfn.XLOOKUP(B77,T_DORSALES[DORSAL],T_DORSALES[CATEGORÍA])</f>
        <v>HVK1_50</v>
      </c>
    </row>
    <row r="78" spans="2:5" hidden="1" x14ac:dyDescent="0.35">
      <c r="B78" s="38">
        <v>98</v>
      </c>
      <c r="C78" s="208">
        <v>310603</v>
      </c>
      <c r="D78" s="38" t="str">
        <f>VLOOKUP(B78,'1 - Dorsales clubs'!B:C,2,FALSE)</f>
        <v>ALBA PÉREZ MARTIN</v>
      </c>
      <c r="E78" s="38" t="str">
        <f>_xlfn.XLOOKUP(B78,T_DORSALES[DORSAL],T_DORSALES[CATEGORÍA])</f>
        <v>MJK1</v>
      </c>
    </row>
    <row r="79" spans="2:5" hidden="1" x14ac:dyDescent="0.35">
      <c r="B79" s="199">
        <v>244</v>
      </c>
      <c r="C79" s="208">
        <v>312886</v>
      </c>
      <c r="D79" s="38" t="str">
        <f>VLOOKUP(B79,'1 - Dorsales clubs'!B:C,2,FALSE)</f>
        <v>SELMA PALACIN</v>
      </c>
      <c r="E79" s="38" t="str">
        <f>_xlfn.XLOOKUP(B79,T_DORSALES[DORSAL],T_DORSALES[CATEGORÍA])</f>
        <v>MVK1_35</v>
      </c>
    </row>
    <row r="80" spans="2:5" hidden="1" x14ac:dyDescent="0.35">
      <c r="B80" s="38">
        <v>219</v>
      </c>
      <c r="C80" s="208">
        <v>314187</v>
      </c>
      <c r="D80" s="38" t="str">
        <f>VLOOKUP(B80,'1 - Dorsales clubs'!B:C,2,FALSE)</f>
        <v>Carlos Aparicio Morlanes</v>
      </c>
      <c r="E80" s="38" t="str">
        <f>_xlfn.XLOOKUP(B80,T_DORSALES[DORSAL],T_DORSALES[CATEGORÍA])</f>
        <v>HVK1_35</v>
      </c>
    </row>
    <row r="81" spans="2:5" hidden="1" x14ac:dyDescent="0.35">
      <c r="B81" s="199">
        <v>183</v>
      </c>
      <c r="C81" s="208">
        <v>314899</v>
      </c>
      <c r="D81" s="38" t="str">
        <f>VLOOKUP(B81,'1 - Dorsales clubs'!B:C,2,FALSE)</f>
        <v>INÉS CEBOLLA ALLOZA</v>
      </c>
      <c r="E81" s="38" t="str">
        <f>_xlfn.XLOOKUP(B81,T_DORSALES[DORSAL],T_DORSALES[CATEGORÍA])</f>
        <v>MJK1</v>
      </c>
    </row>
    <row r="82" spans="2:5" hidden="1" x14ac:dyDescent="0.35">
      <c r="B82" s="38">
        <v>188</v>
      </c>
      <c r="C82" s="208">
        <v>314966</v>
      </c>
      <c r="D82" s="38" t="str">
        <f>VLOOKUP(B82,'1 - Dorsales clubs'!B:C,2,FALSE)</f>
        <v>JULIA LÓPEZ FERRANDO</v>
      </c>
      <c r="E82" s="38" t="str">
        <f>_xlfn.XLOOKUP(B82,T_DORSALES[DORSAL],T_DORSALES[CATEGORÍA])</f>
        <v>MCK1</v>
      </c>
    </row>
    <row r="83" spans="2:5" hidden="1" x14ac:dyDescent="0.35">
      <c r="B83" s="199">
        <v>173</v>
      </c>
      <c r="C83" s="208">
        <v>320728</v>
      </c>
      <c r="D83" s="38" t="str">
        <f>VLOOKUP(B83,'1 - Dorsales clubs'!B:C,2,FALSE)</f>
        <v>Unai Blanco Emazabel</v>
      </c>
      <c r="E83" s="38" t="str">
        <f>_xlfn.XLOOKUP(B83,T_DORSALES[DORSAL],T_DORSALES[CATEGORÍA])</f>
        <v>HVK1_35</v>
      </c>
    </row>
    <row r="84" spans="2:5" hidden="1" x14ac:dyDescent="0.35">
      <c r="B84" s="38">
        <v>124</v>
      </c>
      <c r="C84" s="208">
        <v>333707</v>
      </c>
      <c r="D84" s="38" t="str">
        <f>VLOOKUP(B84,'1 - Dorsales clubs'!B:C,2,FALSE)</f>
        <v>Juan Carlos Larrea</v>
      </c>
      <c r="E84" s="38" t="str">
        <f>_xlfn.XLOOKUP(B84,T_DORSALES[DORSAL],T_DORSALES[CATEGORÍA])</f>
        <v>HVK1_60</v>
      </c>
    </row>
    <row r="85" spans="2:5" hidden="1" x14ac:dyDescent="0.35">
      <c r="B85" s="199">
        <v>12</v>
      </c>
      <c r="C85" s="208">
        <v>334897</v>
      </c>
      <c r="D85" s="38" t="str">
        <f>VLOOKUP(B85,'1 - Dorsales clubs'!B:C,2,FALSE)</f>
        <v>Mai Moneo Arcos</v>
      </c>
      <c r="E85" s="38" t="str">
        <f>_xlfn.XLOOKUP(B85,T_DORSALES[DORSAL],T_DORSALES[CATEGORÍA])</f>
        <v>MVK1_35</v>
      </c>
    </row>
    <row r="86" spans="2:5" hidden="1" x14ac:dyDescent="0.35">
      <c r="B86" s="38">
        <v>10</v>
      </c>
      <c r="C86" s="208">
        <v>334944</v>
      </c>
      <c r="D86" s="38" t="str">
        <f>VLOOKUP(B86,'1 - Dorsales clubs'!B:C,2,FALSE)</f>
        <v>Eva Ivanova Ivanova</v>
      </c>
      <c r="E86" s="38" t="str">
        <f>_xlfn.XLOOKUP(B86,T_DORSALES[DORSAL],T_DORSALES[CATEGORÍA])</f>
        <v>MCK1</v>
      </c>
    </row>
    <row r="87" spans="2:5" hidden="1" x14ac:dyDescent="0.35">
      <c r="B87" s="199">
        <v>38</v>
      </c>
      <c r="C87" s="208">
        <v>343341</v>
      </c>
      <c r="D87" s="38" t="str">
        <f>VLOOKUP(B87,'1 - Dorsales clubs'!B:C,2,FALSE)</f>
        <v>Jose Luis Casamian Saso</v>
      </c>
      <c r="E87" s="38" t="str">
        <f>_xlfn.XLOOKUP(B87,T_DORSALES[DORSAL],T_DORSALES[CATEGORÍA])</f>
        <v>HVK1_60</v>
      </c>
    </row>
    <row r="88" spans="2:5" hidden="1" x14ac:dyDescent="0.35">
      <c r="B88" s="38">
        <v>109</v>
      </c>
      <c r="C88" s="208">
        <v>343568</v>
      </c>
      <c r="D88" s="38" t="str">
        <f>VLOOKUP(B88,'1 - Dorsales clubs'!B:C,2,FALSE)</f>
        <v>JAVIER VELASCO DEL VALLE</v>
      </c>
      <c r="E88" s="38" t="str">
        <f>_xlfn.XLOOKUP(B88,T_DORSALES[DORSAL],T_DORSALES[CATEGORÍA])</f>
        <v>HVK1_50</v>
      </c>
    </row>
    <row r="89" spans="2:5" hidden="1" x14ac:dyDescent="0.35">
      <c r="B89" s="199">
        <v>197</v>
      </c>
      <c r="C89" s="208">
        <v>351841</v>
      </c>
      <c r="D89" s="38" t="str">
        <f>VLOOKUP(B89,'1 - Dorsales clubs'!B:C,2,FALSE)</f>
        <v>LUISA MARIA SERNA ROCHE</v>
      </c>
      <c r="E89" s="38" t="str">
        <f>_xlfn.XLOOKUP(B89,T_DORSALES[DORSAL],T_DORSALES[CATEGORÍA])</f>
        <v>MVK1_35</v>
      </c>
    </row>
    <row r="90" spans="2:5" hidden="1" x14ac:dyDescent="0.35">
      <c r="B90" s="38">
        <v>223</v>
      </c>
      <c r="C90" s="208">
        <v>352939</v>
      </c>
      <c r="D90" s="38" t="str">
        <f>VLOOKUP(B90,'1 - Dorsales clubs'!B:C,2,FALSE)</f>
        <v>Fernando Aznar infante</v>
      </c>
      <c r="E90" s="38" t="str">
        <f>_xlfn.XLOOKUP(B90,T_DORSALES[DORSAL],T_DORSALES[CATEGORÍA])</f>
        <v>HVK1_60</v>
      </c>
    </row>
    <row r="91" spans="2:5" hidden="1" x14ac:dyDescent="0.35">
      <c r="B91" s="199">
        <v>2</v>
      </c>
      <c r="C91" s="208">
        <v>360361</v>
      </c>
      <c r="D91" s="38" t="str">
        <f>VLOOKUP(B91,'1 - Dorsales clubs'!B:C,2,FALSE)</f>
        <v>Jose Maria Hollos Llorente</v>
      </c>
      <c r="E91" s="38" t="str">
        <f>_xlfn.XLOOKUP(B91,T_DORSALES[DORSAL],T_DORSALES[CATEGORÍA])</f>
        <v>HVK1_60</v>
      </c>
    </row>
    <row r="92" spans="2:5" hidden="1" x14ac:dyDescent="0.35">
      <c r="B92" s="38">
        <v>220</v>
      </c>
      <c r="C92" s="208">
        <v>380345</v>
      </c>
      <c r="D92" s="38" t="str">
        <f>VLOOKUP(B92,'1 - Dorsales clubs'!B:C,2,FALSE)</f>
        <v>Ignacio José Ruiz Iribarne</v>
      </c>
      <c r="E92" s="38" t="str">
        <f>_xlfn.XLOOKUP(B92,T_DORSALES[DORSAL],T_DORSALES[CATEGORÍA])</f>
        <v>HVK1_60</v>
      </c>
    </row>
    <row r="93" spans="2:5" hidden="1" x14ac:dyDescent="0.35">
      <c r="B93" s="199">
        <v>211</v>
      </c>
      <c r="C93" s="208">
        <v>143036</v>
      </c>
      <c r="D93" s="38" t="str">
        <f>VLOOKUP(B93,'1 - Dorsales clubs'!B:C,2,FALSE)</f>
        <v>DARÍO SALVADOR LÓPEZ</v>
      </c>
      <c r="E93" s="38" t="str">
        <f>_xlfn.XLOOKUP(B93,T_DORSALES[DORSAL],T_DORSALES[CATEGORÍA])</f>
        <v>HIK1</v>
      </c>
    </row>
    <row r="94" spans="2:5" hidden="1" x14ac:dyDescent="0.35">
      <c r="B94" s="38">
        <v>153</v>
      </c>
      <c r="C94" s="208">
        <v>143124</v>
      </c>
      <c r="D94" s="38" t="str">
        <f>VLOOKUP(B94,'1 - Dorsales clubs'!B:C,2,FALSE)</f>
        <v>Julen Lucas Ausan</v>
      </c>
      <c r="E94" s="38" t="str">
        <f>_xlfn.XLOOKUP(B94,T_DORSALES[DORSAL],T_DORSALES[CATEGORÍA])</f>
        <v>HIK1</v>
      </c>
    </row>
    <row r="95" spans="2:5" hidden="1" x14ac:dyDescent="0.35">
      <c r="B95" s="199">
        <v>68</v>
      </c>
      <c r="C95" s="208">
        <v>145321</v>
      </c>
      <c r="D95" s="38" t="str">
        <f>VLOOKUP(B95,'1 - Dorsales clubs'!B:C,2,FALSE)</f>
        <v>DIEGO MATA GONZALEZ</v>
      </c>
      <c r="E95" s="38" t="str">
        <f>_xlfn.XLOOKUP(B95,T_DORSALES[DORSAL],T_DORSALES[CATEGORÍA])</f>
        <v>HIK1</v>
      </c>
    </row>
    <row r="96" spans="2:5" hidden="1" x14ac:dyDescent="0.35">
      <c r="B96" s="38">
        <v>103</v>
      </c>
      <c r="C96" s="208">
        <v>150573</v>
      </c>
      <c r="D96" s="38" t="str">
        <f>VLOOKUP(B96,'1 - Dorsales clubs'!B:C,2,FALSE)</f>
        <v>GERMÁN FERREYRA ARENAS</v>
      </c>
      <c r="E96" s="38" t="str">
        <f>_xlfn.XLOOKUP(B96,T_DORSALES[DORSAL],T_DORSALES[CATEGORÍA])</f>
        <v>HIK1</v>
      </c>
    </row>
    <row r="97" spans="2:5" hidden="1" x14ac:dyDescent="0.35">
      <c r="B97" s="199">
        <v>156</v>
      </c>
      <c r="C97" s="208">
        <v>150922</v>
      </c>
      <c r="D97" s="38" t="str">
        <f>VLOOKUP(B97,'1 - Dorsales clubs'!B:C,2,FALSE)</f>
        <v>Unax Arrieta Viguria</v>
      </c>
      <c r="E97" s="38" t="str">
        <f>_xlfn.XLOOKUP(B97,T_DORSALES[DORSAL],T_DORSALES[CATEGORÍA])</f>
        <v>HIK1</v>
      </c>
    </row>
    <row r="98" spans="2:5" hidden="1" x14ac:dyDescent="0.35">
      <c r="B98" s="38">
        <v>71</v>
      </c>
      <c r="C98" s="208">
        <v>152653</v>
      </c>
      <c r="D98" s="38" t="str">
        <f>VLOOKUP(B98,'1 - Dorsales clubs'!B:C,2,FALSE)</f>
        <v>VALERIA GOMEZ ROLDAN</v>
      </c>
      <c r="E98" s="38" t="str">
        <f>_xlfn.XLOOKUP(B98,T_DORSALES[DORSAL],T_DORSALES[CATEGORÍA])</f>
        <v>MIK1</v>
      </c>
    </row>
    <row r="99" spans="2:5" hidden="1" x14ac:dyDescent="0.35">
      <c r="B99" s="199">
        <v>132</v>
      </c>
      <c r="C99" s="208">
        <v>160039</v>
      </c>
      <c r="D99" s="38" t="str">
        <f>VLOOKUP(B99,'1 - Dorsales clubs'!B:C,2,FALSE)</f>
        <v>Matía Grijalba San Julián</v>
      </c>
      <c r="E99" s="38" t="str">
        <f>_xlfn.XLOOKUP(B99,T_DORSALES[DORSAL],T_DORSALES[CATEGORÍA])</f>
        <v>HIK1</v>
      </c>
    </row>
    <row r="100" spans="2:5" hidden="1" x14ac:dyDescent="0.35">
      <c r="B100" s="38">
        <v>133</v>
      </c>
      <c r="C100" s="208">
        <v>153791</v>
      </c>
      <c r="D100" s="38" t="str">
        <f>VLOOKUP(B100,'1 - Dorsales clubs'!B:C,2,FALSE)</f>
        <v>Lucas Izquierdo Alonso</v>
      </c>
      <c r="E100" s="38" t="str">
        <f>_xlfn.XLOOKUP(B100,T_DORSALES[DORSAL],T_DORSALES[CATEGORÍA])</f>
        <v>HIK1</v>
      </c>
    </row>
    <row r="101" spans="2:5" hidden="1" x14ac:dyDescent="0.35">
      <c r="B101" s="199">
        <v>130</v>
      </c>
      <c r="C101" s="208">
        <v>154448</v>
      </c>
      <c r="D101" s="38" t="str">
        <f>VLOOKUP(B101,'1 - Dorsales clubs'!B:C,2,FALSE)</f>
        <v>Maitane Imbuluzketa Arzoz</v>
      </c>
      <c r="E101" s="38" t="str">
        <f>_xlfn.XLOOKUP(B101,T_DORSALES[DORSAL],T_DORSALES[CATEGORÍA])</f>
        <v>MIK1</v>
      </c>
    </row>
    <row r="102" spans="2:5" hidden="1" x14ac:dyDescent="0.35">
      <c r="B102" s="38">
        <v>213</v>
      </c>
      <c r="C102" s="208">
        <v>160824</v>
      </c>
      <c r="D102" s="38" t="str">
        <f>VLOOKUP(B102,'1 - Dorsales clubs'!B:C,2,FALSE)</f>
        <v>THIAGO GUERRERO HUERTA</v>
      </c>
      <c r="E102" s="38" t="str">
        <f>_xlfn.XLOOKUP(B102,T_DORSALES[DORSAL],T_DORSALES[CATEGORÍA])</f>
        <v>HIK1</v>
      </c>
    </row>
    <row r="103" spans="2:5" hidden="1" x14ac:dyDescent="0.35">
      <c r="B103" s="199">
        <v>69</v>
      </c>
      <c r="C103" s="208">
        <v>161219</v>
      </c>
      <c r="D103" s="38" t="str">
        <f>VLOOKUP(B103,'1 - Dorsales clubs'!B:C,2,FALSE)</f>
        <v>LOLA CARRASCO RUIZ</v>
      </c>
      <c r="E103" s="38" t="str">
        <f>_xlfn.XLOOKUP(B103,T_DORSALES[DORSAL],T_DORSALES[CATEGORÍA])</f>
        <v>MIK1</v>
      </c>
    </row>
    <row r="104" spans="2:5" hidden="1" x14ac:dyDescent="0.35">
      <c r="B104" s="199">
        <v>189</v>
      </c>
      <c r="C104" s="208">
        <v>161400</v>
      </c>
      <c r="D104" s="38" t="str">
        <f>VLOOKUP(B104,'1 - Dorsales clubs'!B:C,2,FALSE)</f>
        <v>RODRIGO MORER GIL</v>
      </c>
      <c r="E104" s="38" t="str">
        <f>_xlfn.XLOOKUP(B104,T_DORSALES[DORSAL],T_DORSALES[CATEGORÍA])</f>
        <v>HIK1</v>
      </c>
    </row>
    <row r="105" spans="2:5" hidden="1" x14ac:dyDescent="0.35">
      <c r="B105" s="38">
        <v>73</v>
      </c>
      <c r="C105" s="208">
        <v>161506</v>
      </c>
      <c r="D105" s="38" t="str">
        <f>VLOOKUP(B105,'1 - Dorsales clubs'!B:C,2,FALSE)</f>
        <v>MARIA MARTIN RODRIGUEZ</v>
      </c>
      <c r="E105" s="38" t="str">
        <f>_xlfn.XLOOKUP(B105,T_DORSALES[DORSAL],T_DORSALES[CATEGORÍA])</f>
        <v>MIK1</v>
      </c>
    </row>
    <row r="106" spans="2:5" hidden="1" x14ac:dyDescent="0.35">
      <c r="B106" s="199">
        <v>76</v>
      </c>
      <c r="C106" s="208">
        <v>161745</v>
      </c>
      <c r="D106" s="38" t="str">
        <f>VLOOKUP(B106,'1 - Dorsales clubs'!B:C,2,FALSE)</f>
        <v>IRIA BERMEJA CUEZVA</v>
      </c>
      <c r="E106" s="38" t="str">
        <f>_xlfn.XLOOKUP(B106,T_DORSALES[DORSAL],T_DORSALES[CATEGORÍA])</f>
        <v>MIK1</v>
      </c>
    </row>
    <row r="107" spans="2:5" hidden="1" x14ac:dyDescent="0.35">
      <c r="B107" s="38">
        <v>75</v>
      </c>
      <c r="C107" s="208">
        <v>164258</v>
      </c>
      <c r="D107" s="38" t="str">
        <f>VLOOKUP(B107,'1 - Dorsales clubs'!B:C,2,FALSE)</f>
        <v>VERA DEL POZO SASEZ-BRARO</v>
      </c>
      <c r="E107" s="38" t="str">
        <f>_xlfn.XLOOKUP(B107,T_DORSALES[DORSAL],T_DORSALES[CATEGORÍA])</f>
        <v>MIK1</v>
      </c>
    </row>
    <row r="108" spans="2:5" hidden="1" x14ac:dyDescent="0.35">
      <c r="B108" s="199">
        <v>70</v>
      </c>
      <c r="C108" s="208">
        <v>164615</v>
      </c>
      <c r="D108" s="38" t="str">
        <f>VLOOKUP(B108,'1 - Dorsales clubs'!B:C,2,FALSE)</f>
        <v>INES BARRASA LOPEZ</v>
      </c>
      <c r="E108" s="38" t="str">
        <f>_xlfn.XLOOKUP(B108,T_DORSALES[DORSAL],T_DORSALES[CATEGORÍA])</f>
        <v>MIK1</v>
      </c>
    </row>
    <row r="109" spans="2:5" hidden="1" x14ac:dyDescent="0.35">
      <c r="B109" s="38">
        <v>158</v>
      </c>
      <c r="C109" s="208">
        <v>164946</v>
      </c>
      <c r="D109" s="38" t="str">
        <f>VLOOKUP(B109,'1 - Dorsales clubs'!B:C,2,FALSE)</f>
        <v>June lopez Foces</v>
      </c>
      <c r="E109" s="38" t="str">
        <f>_xlfn.XLOOKUP(B109,T_DORSALES[DORSAL],T_DORSALES[CATEGORÍA])</f>
        <v>MIK1</v>
      </c>
    </row>
    <row r="110" spans="2:5" hidden="1" x14ac:dyDescent="0.35">
      <c r="B110" s="199">
        <v>74</v>
      </c>
      <c r="C110" s="208">
        <v>165040</v>
      </c>
      <c r="D110" s="38" t="str">
        <f>VLOOKUP(B110,'1 - Dorsales clubs'!B:C,2,FALSE)</f>
        <v>VALENTINA MARCOS RAMIREZ</v>
      </c>
      <c r="E110" s="38" t="str">
        <f>_xlfn.XLOOKUP(B110,T_DORSALES[DORSAL],T_DORSALES[CATEGORÍA])</f>
        <v>MIK1</v>
      </c>
    </row>
    <row r="111" spans="2:5" hidden="1" x14ac:dyDescent="0.35">
      <c r="B111" s="38">
        <v>131</v>
      </c>
      <c r="C111" s="208">
        <v>172922</v>
      </c>
      <c r="D111" s="38" t="str">
        <f>VLOOKUP(B111,'1 - Dorsales clubs'!B:C,2,FALSE)</f>
        <v>Eunate Archanco García</v>
      </c>
      <c r="E111" s="38" t="str">
        <f>_xlfn.XLOOKUP(B111,T_DORSALES[DORSAL],T_DORSALES[CATEGORÍA])</f>
        <v>MIK1</v>
      </c>
    </row>
    <row r="112" spans="2:5" hidden="1" x14ac:dyDescent="0.35">
      <c r="B112" s="199">
        <v>28</v>
      </c>
      <c r="C112" s="208">
        <v>173142</v>
      </c>
      <c r="D112" s="38" t="str">
        <f>VLOOKUP(B112,'1 - Dorsales clubs'!B:C,2,FALSE)</f>
        <v>Alexander Sanchez Arranz</v>
      </c>
      <c r="E112" s="38" t="str">
        <f>_xlfn.XLOOKUP(B112,T_DORSALES[DORSAL],T_DORSALES[CATEGORÍA])</f>
        <v>HIK1</v>
      </c>
    </row>
    <row r="113" spans="2:5" hidden="1" x14ac:dyDescent="0.35">
      <c r="B113" s="38">
        <v>214</v>
      </c>
      <c r="C113" s="208">
        <v>173907</v>
      </c>
      <c r="D113" s="38" t="str">
        <f>VLOOKUP(B113,'1 - Dorsales clubs'!B:C,2,FALSE)</f>
        <v>ALBA GUTIÉRREZ SENDINO</v>
      </c>
      <c r="E113" s="38" t="str">
        <f>_xlfn.XLOOKUP(B113,T_DORSALES[DORSAL],T_DORSALES[CATEGORÍA])</f>
        <v>MIK1</v>
      </c>
    </row>
    <row r="114" spans="2:5" hidden="1" x14ac:dyDescent="0.35">
      <c r="B114" s="199">
        <v>212</v>
      </c>
      <c r="C114" s="208">
        <v>173996</v>
      </c>
      <c r="D114" s="38" t="str">
        <f>VLOOKUP(B114,'1 - Dorsales clubs'!B:C,2,FALSE)</f>
        <v>ERIK VILLARUBIA DO NASCIMENTO</v>
      </c>
      <c r="E114" s="38" t="str">
        <f>_xlfn.XLOOKUP(B114,T_DORSALES[DORSAL],T_DORSALES[CATEGORÍA])</f>
        <v>HIK1</v>
      </c>
    </row>
    <row r="115" spans="2:5" hidden="1" x14ac:dyDescent="0.35">
      <c r="B115" s="199">
        <v>30</v>
      </c>
      <c r="C115" s="208">
        <v>174124</v>
      </c>
      <c r="D115" s="38" t="str">
        <f>VLOOKUP(B115,'1 - Dorsales clubs'!B:C,2,FALSE)</f>
        <v>Julia Salcedo Moneo</v>
      </c>
      <c r="E115" s="38" t="str">
        <f>_xlfn.XLOOKUP(B115,T_DORSALES[DORSAL],T_DORSALES[CATEGORÍA])</f>
        <v>MIK1</v>
      </c>
    </row>
    <row r="116" spans="2:5" hidden="1" x14ac:dyDescent="0.35">
      <c r="B116" s="38">
        <v>155</v>
      </c>
      <c r="C116" s="208">
        <v>175199</v>
      </c>
      <c r="D116" s="38" t="str">
        <f>VLOOKUP(B116,'1 - Dorsales clubs'!B:C,2,FALSE)</f>
        <v>Eki Alberdi Cabanillas</v>
      </c>
      <c r="E116" s="38" t="str">
        <f>_xlfn.XLOOKUP(B116,T_DORSALES[DORSAL],T_DORSALES[CATEGORÍA])</f>
        <v>HIk1</v>
      </c>
    </row>
    <row r="117" spans="2:5" hidden="1" x14ac:dyDescent="0.35">
      <c r="B117" s="199">
        <v>157</v>
      </c>
      <c r="C117" s="208">
        <v>180041</v>
      </c>
      <c r="D117" s="38" t="str">
        <f>VLOOKUP(B117,'1 - Dorsales clubs'!B:C,2,FALSE)</f>
        <v>Asier Villalba Garcia</v>
      </c>
      <c r="E117" s="38" t="str">
        <f>_xlfn.XLOOKUP(B117,T_DORSALES[DORSAL],T_DORSALES[CATEGORÍA])</f>
        <v>HIk1</v>
      </c>
    </row>
    <row r="118" spans="2:5" hidden="1" x14ac:dyDescent="0.35">
      <c r="B118" s="38">
        <v>136</v>
      </c>
      <c r="C118" s="208">
        <v>180843</v>
      </c>
      <c r="D118" s="38" t="str">
        <f>VLOOKUP(B118,'1 - Dorsales clubs'!B:C,2,FALSE)</f>
        <v>Marc Lecumberri Perepérez</v>
      </c>
      <c r="E118" s="38" t="str">
        <f>_xlfn.XLOOKUP(B118,T_DORSALES[DORSAL],T_DORSALES[CATEGORÍA])</f>
        <v>HIK1</v>
      </c>
    </row>
    <row r="119" spans="2:5" hidden="1" x14ac:dyDescent="0.35">
      <c r="B119" s="199">
        <v>72</v>
      </c>
      <c r="C119" s="208">
        <v>183306</v>
      </c>
      <c r="D119" s="38" t="str">
        <f>VLOOKUP(B119,'1 - Dorsales clubs'!B:C,2,FALSE)</f>
        <v>HECTOR VARAS GALLEGO</v>
      </c>
      <c r="E119" s="38" t="str">
        <f>_xlfn.XLOOKUP(B119,T_DORSALES[DORSAL],T_DORSALES[CATEGORÍA])</f>
        <v>HIK1</v>
      </c>
    </row>
    <row r="120" spans="2:5" hidden="1" x14ac:dyDescent="0.35">
      <c r="B120" s="38">
        <v>154</v>
      </c>
      <c r="C120" s="208">
        <v>184544</v>
      </c>
      <c r="D120" s="38" t="str">
        <f>VLOOKUP(B120,'1 - Dorsales clubs'!B:C,2,FALSE)</f>
        <v>Pablo Benito Martil</v>
      </c>
      <c r="E120" s="38" t="str">
        <f>_xlfn.XLOOKUP(B120,T_DORSALES[DORSAL],T_DORSALES[CATEGORÍA])</f>
        <v>HIk1</v>
      </c>
    </row>
    <row r="121" spans="2:5" hidden="1" x14ac:dyDescent="0.35">
      <c r="B121" s="199">
        <v>230</v>
      </c>
      <c r="C121" s="208">
        <v>185251</v>
      </c>
      <c r="D121" s="38" t="str">
        <f>VLOOKUP(B121,'1 - Dorsales clubs'!B:C,2,FALSE)</f>
        <v>IVAN ALVAREZ</v>
      </c>
      <c r="E121" s="38" t="str">
        <f>_xlfn.XLOOKUP(B121,T_DORSALES[DORSAL],T_DORSALES[CATEGORÍA])</f>
        <v>HIK1</v>
      </c>
    </row>
    <row r="122" spans="2:5" hidden="1" x14ac:dyDescent="0.35">
      <c r="B122" s="38">
        <v>170</v>
      </c>
      <c r="C122" s="208">
        <v>190048</v>
      </c>
      <c r="D122" s="38" t="str">
        <f>VLOOKUP(B122,'1 - Dorsales clubs'!B:C,2,FALSE)</f>
        <v>Eneko Parada Gogorza</v>
      </c>
      <c r="E122" s="38" t="str">
        <f>_xlfn.XLOOKUP(B122,T_DORSALES[DORSAL],T_DORSALES[CATEGORÍA])</f>
        <v>HCC1</v>
      </c>
    </row>
    <row r="123" spans="2:5" hidden="1" x14ac:dyDescent="0.35">
      <c r="B123" s="199">
        <v>160</v>
      </c>
      <c r="C123" s="208">
        <v>191321</v>
      </c>
      <c r="D123" s="38" t="str">
        <f>VLOOKUP(B123,'1 - Dorsales clubs'!B:C,2,FALSE)</f>
        <v>Mikele Plágaro Aguilera</v>
      </c>
      <c r="E123" s="38" t="str">
        <f>_xlfn.XLOOKUP(B123,T_DORSALES[DORSAL],T_DORSALES[CATEGORÍA])</f>
        <v>MIK1</v>
      </c>
    </row>
    <row r="124" spans="2:5" hidden="1" x14ac:dyDescent="0.35">
      <c r="B124" s="38">
        <v>15</v>
      </c>
      <c r="C124" s="208">
        <v>191415</v>
      </c>
      <c r="D124" s="38" t="str">
        <f>VLOOKUP(B124,'1 - Dorsales clubs'!B:C,2,FALSE)</f>
        <v>Ernestas Uzpalis</v>
      </c>
      <c r="E124" s="38" t="str">
        <f>_xlfn.XLOOKUP(B124,T_DORSALES[DORSAL],T_DORSALES[CATEGORÍA])</f>
        <v>HSC1</v>
      </c>
    </row>
    <row r="125" spans="2:5" hidden="1" x14ac:dyDescent="0.35">
      <c r="B125" s="199">
        <v>14</v>
      </c>
      <c r="C125" s="208">
        <v>191675</v>
      </c>
      <c r="D125" s="38" t="str">
        <f>VLOOKUP(B125,'1 - Dorsales clubs'!B:C,2,FALSE)</f>
        <v>Andrii Koliada</v>
      </c>
      <c r="E125" s="38" t="str">
        <f>_xlfn.XLOOKUP(B125,T_DORSALES[DORSAL],T_DORSALES[CATEGORÍA])</f>
        <v>HSC1</v>
      </c>
    </row>
    <row r="126" spans="2:5" hidden="1" x14ac:dyDescent="0.35">
      <c r="B126" s="38">
        <v>29</v>
      </c>
      <c r="C126" s="208">
        <v>191994</v>
      </c>
      <c r="D126" s="38" t="str">
        <f>VLOOKUP(B126,'1 - Dorsales clubs'!B:C,2,FALSE)</f>
        <v>Candela Pérez Moneo</v>
      </c>
      <c r="E126" s="38" t="str">
        <f>_xlfn.XLOOKUP(B126,T_DORSALES[DORSAL],T_DORSALES[CATEGORÍA])</f>
        <v>MIK1</v>
      </c>
    </row>
    <row r="127" spans="2:5" hidden="1" x14ac:dyDescent="0.35">
      <c r="B127" s="199">
        <v>172</v>
      </c>
      <c r="C127" s="208">
        <v>201012</v>
      </c>
      <c r="D127" s="38" t="str">
        <f>VLOOKUP(B127,'1 - Dorsales clubs'!B:C,2,FALSE)</f>
        <v>Jon Susperregui Escudero</v>
      </c>
      <c r="E127" s="38" t="str">
        <f>_xlfn.XLOOKUP(B127,T_DORSALES[DORSAL],T_DORSALES[CATEGORÍA])</f>
        <v>HCC1</v>
      </c>
    </row>
    <row r="128" spans="2:5" hidden="1" x14ac:dyDescent="0.35">
      <c r="B128" s="38">
        <v>31</v>
      </c>
      <c r="C128" s="208">
        <v>102937</v>
      </c>
      <c r="D128" s="38" t="str">
        <f>VLOOKUP(B128,'1 - Dorsales clubs'!B:C,2,FALSE)</f>
        <v>Victoria Sanz Barral</v>
      </c>
      <c r="E128" s="38" t="str">
        <f>_xlfn.XLOOKUP(B128,T_DORSALES[DORSAL],T_DORSALES[CATEGORÍA])</f>
        <v>MIK1</v>
      </c>
    </row>
    <row r="129" spans="2:5" hidden="1" x14ac:dyDescent="0.35">
      <c r="B129" s="199">
        <v>13</v>
      </c>
      <c r="C129" s="208">
        <v>203598</v>
      </c>
      <c r="D129" s="38" t="str">
        <f>VLOOKUP(B129,'1 - Dorsales clubs'!B:C,2,FALSE)</f>
        <v>Alvaro Oses Arbizu</v>
      </c>
      <c r="E129" s="38" t="str">
        <f>_xlfn.XLOOKUP(B129,T_DORSALES[DORSAL],T_DORSALES[CATEGORÍA])</f>
        <v>HSC1</v>
      </c>
    </row>
    <row r="130" spans="2:5" hidden="1" x14ac:dyDescent="0.35">
      <c r="B130" s="38">
        <v>32</v>
      </c>
      <c r="C130" s="208">
        <v>212217</v>
      </c>
      <c r="D130" s="38" t="str">
        <f>VLOOKUP(B130,'1 - Dorsales clubs'!B:C,2,FALSE)</f>
        <v>Santiago Arellano Mesa</v>
      </c>
      <c r="E130" s="38" t="str">
        <f>_xlfn.XLOOKUP(B130,T_DORSALES[DORSAL],T_DORSALES[CATEGORÍA])</f>
        <v>HIK1</v>
      </c>
    </row>
    <row r="131" spans="2:5" hidden="1" x14ac:dyDescent="0.35">
      <c r="B131" s="199">
        <v>232</v>
      </c>
      <c r="C131" s="208">
        <v>213782</v>
      </c>
      <c r="D131" s="38" t="str">
        <f>VLOOKUP(B131,'1 - Dorsales clubs'!B:C,2,FALSE)</f>
        <v>SARA ORIGUIEN</v>
      </c>
      <c r="E131" s="38" t="str">
        <f>_xlfn.XLOOKUP(B131,T_DORSALES[DORSAL],T_DORSALES[CATEGORÍA])</f>
        <v>MIK1</v>
      </c>
    </row>
    <row r="132" spans="2:5" hidden="1" x14ac:dyDescent="0.35">
      <c r="B132" s="38">
        <v>66</v>
      </c>
      <c r="C132" s="208">
        <v>220513</v>
      </c>
      <c r="D132" s="38" t="str">
        <f>VLOOKUP(B132,'1 - Dorsales clubs'!B:C,2,FALSE)</f>
        <v>ADRIANA GRANDE APARICIO</v>
      </c>
      <c r="E132" s="38" t="str">
        <f>_xlfn.XLOOKUP(B132,T_DORSALES[DORSAL],T_DORSALES[CATEGORÍA])</f>
        <v>MIK1</v>
      </c>
    </row>
    <row r="133" spans="2:5" hidden="1" x14ac:dyDescent="0.35">
      <c r="B133" s="199">
        <v>159</v>
      </c>
      <c r="C133" s="208">
        <v>221350</v>
      </c>
      <c r="D133" s="38" t="str">
        <f>VLOOKUP(B133,'1 - Dorsales clubs'!B:C,2,FALSE)</f>
        <v>Vera De Frutos Cuellar</v>
      </c>
      <c r="E133" s="38" t="str">
        <f>_xlfn.XLOOKUP(B133,T_DORSALES[DORSAL],T_DORSALES[CATEGORÍA])</f>
        <v>MIK1</v>
      </c>
    </row>
    <row r="134" spans="2:5" hidden="1" x14ac:dyDescent="0.35">
      <c r="B134" s="38">
        <v>233</v>
      </c>
      <c r="C134" s="208">
        <v>240163</v>
      </c>
      <c r="D134" s="38" t="str">
        <f>VLOOKUP(B134,'1 - Dorsales clubs'!B:C,2,FALSE)</f>
        <v>LUCIA GARCIA VILLAR</v>
      </c>
      <c r="E134" s="38" t="str">
        <f>_xlfn.XLOOKUP(B134,T_DORSALES[DORSAL],T_DORSALES[CATEGORÍA])</f>
        <v>MIK1</v>
      </c>
    </row>
    <row r="135" spans="2:5" hidden="1" x14ac:dyDescent="0.35">
      <c r="B135" s="199">
        <v>234</v>
      </c>
      <c r="C135" s="208">
        <v>265237</v>
      </c>
      <c r="D135" s="38" t="str">
        <f>VLOOKUP(B135,'1 - Dorsales clubs'!B:C,2,FALSE)</f>
        <v>RUBEN JANEIRO</v>
      </c>
      <c r="E135" s="38" t="str">
        <f>_xlfn.XLOOKUP(B135,T_DORSALES[DORSAL],T_DORSALES[CATEGORÍA])</f>
        <v>HSC1</v>
      </c>
    </row>
    <row r="136" spans="2:5" hidden="1" x14ac:dyDescent="0.35">
      <c r="B136" s="199">
        <v>231</v>
      </c>
      <c r="C136" s="208">
        <v>275320</v>
      </c>
      <c r="D136" s="38" t="str">
        <f>VLOOKUP(B136,'1 - Dorsales clubs'!B:C,2,FALSE)</f>
        <v>PABLO ECHANIZ</v>
      </c>
      <c r="E136" s="38" t="str">
        <f>_xlfn.XLOOKUP(B136,T_DORSALES[DORSAL],T_DORSALES[CATEGORÍA])</f>
        <v>HSC1</v>
      </c>
    </row>
    <row r="137" spans="2:5" hidden="1" x14ac:dyDescent="0.35">
      <c r="B137" s="38">
        <v>106</v>
      </c>
      <c r="C137" s="208" t="s">
        <v>447</v>
      </c>
      <c r="D137" s="38" t="str">
        <f>VLOOKUP(B137,'1 - Dorsales clubs'!B:C,2,FALSE)</f>
        <v>MARTIN GUINEA URBINA</v>
      </c>
      <c r="E137" s="38" t="str">
        <f>_xlfn.XLOOKUP(B137,T_DORSALES[DORSAL],T_DORSALES[CATEGORÍA])</f>
        <v>HAK1</v>
      </c>
    </row>
    <row r="138" spans="2:5" hidden="1" x14ac:dyDescent="0.35">
      <c r="B138" s="199">
        <v>139</v>
      </c>
      <c r="C138" s="208">
        <v>84612</v>
      </c>
      <c r="D138" s="38" t="str">
        <f>VLOOKUP(B138,'1 - Dorsales clubs'!B:C,2,FALSE)</f>
        <v>Oriol Cabello Fernández</v>
      </c>
      <c r="E138" s="38" t="str">
        <f>_xlfn.XLOOKUP(B138,T_DORSALES[DORSAL],T_DORSALES[CATEGORÍA])</f>
        <v>HAK1</v>
      </c>
    </row>
    <row r="139" spans="2:5" hidden="1" x14ac:dyDescent="0.35">
      <c r="B139" s="38">
        <v>62</v>
      </c>
      <c r="C139" s="208">
        <v>85774</v>
      </c>
      <c r="D139" s="38" t="str">
        <f>VLOOKUP(B139,'1 - Dorsales clubs'!B:C,2,FALSE)</f>
        <v>HECTOR ASENSIO GUERRA</v>
      </c>
      <c r="E139" s="38" t="str">
        <f>_xlfn.XLOOKUP(B139,T_DORSALES[DORSAL],T_DORSALES[CATEGORÍA])</f>
        <v>HAK1</v>
      </c>
    </row>
    <row r="140" spans="2:5" hidden="1" x14ac:dyDescent="0.35">
      <c r="B140" s="199">
        <v>63</v>
      </c>
      <c r="C140" s="208">
        <v>90787</v>
      </c>
      <c r="D140" s="38" t="str">
        <f>VLOOKUP(B140,'1 - Dorsales clubs'!B:C,2,FALSE)</f>
        <v>FERNANDO SARDON ARENAS</v>
      </c>
      <c r="E140" s="38" t="str">
        <f>_xlfn.XLOOKUP(B140,T_DORSALES[DORSAL],T_DORSALES[CATEGORÍA])</f>
        <v>HAK1</v>
      </c>
    </row>
    <row r="141" spans="2:5" hidden="1" x14ac:dyDescent="0.35">
      <c r="B141" s="38">
        <v>138</v>
      </c>
      <c r="C141" s="208">
        <v>90876</v>
      </c>
      <c r="D141" s="38" t="str">
        <f>VLOOKUP(B141,'1 - Dorsales clubs'!B:C,2,FALSE)</f>
        <v>Ixel Archanco García</v>
      </c>
      <c r="E141" s="38" t="str">
        <f>_xlfn.XLOOKUP(B141,T_DORSALES[DORSAL],T_DORSALES[CATEGORÍA])</f>
        <v>MAK1</v>
      </c>
    </row>
    <row r="142" spans="2:5" hidden="1" x14ac:dyDescent="0.35">
      <c r="B142" s="199">
        <v>151</v>
      </c>
      <c r="C142" s="208">
        <v>90952</v>
      </c>
      <c r="D142" s="38" t="str">
        <f>VLOOKUP(B142,'1 - Dorsales clubs'!B:C,2,FALSE)</f>
        <v>Anne Gomez González</v>
      </c>
      <c r="E142" s="38" t="str">
        <f>_xlfn.XLOOKUP(B142,T_DORSALES[DORSAL],T_DORSALES[CATEGORÍA])</f>
        <v>MAK1</v>
      </c>
    </row>
    <row r="143" spans="2:5" hidden="1" x14ac:dyDescent="0.35">
      <c r="B143" s="38">
        <v>4</v>
      </c>
      <c r="C143" s="208">
        <v>93905</v>
      </c>
      <c r="D143" s="38" t="str">
        <f>VLOOKUP(B143,'1 - Dorsales clubs'!B:C,2,FALSE)</f>
        <v>Aimar Arnedo Jimenez</v>
      </c>
      <c r="E143" s="38" t="str">
        <f>_xlfn.XLOOKUP(B143,T_DORSALES[DORSAL],T_DORSALES[CATEGORÍA])</f>
        <v>HAK1</v>
      </c>
    </row>
    <row r="144" spans="2:5" hidden="1" x14ac:dyDescent="0.35">
      <c r="B144" s="199">
        <v>140</v>
      </c>
      <c r="C144" s="208">
        <v>94003</v>
      </c>
      <c r="D144" s="38" t="str">
        <f>VLOOKUP(B144,'1 - Dorsales clubs'!B:C,2,FALSE)</f>
        <v>David Bykovets</v>
      </c>
      <c r="E144" s="38" t="str">
        <f>_xlfn.XLOOKUP(B144,T_DORSALES[DORSAL],T_DORSALES[CATEGORÍA])</f>
        <v>HAK1</v>
      </c>
    </row>
    <row r="145" spans="2:5" hidden="1" x14ac:dyDescent="0.35">
      <c r="B145" s="199">
        <v>64</v>
      </c>
      <c r="C145" s="208">
        <v>95067</v>
      </c>
      <c r="D145" s="38" t="str">
        <f>VLOOKUP(B145,'1 - Dorsales clubs'!B:C,2,FALSE)</f>
        <v>ADRIAN ERCILLA RODRGUEZ</v>
      </c>
      <c r="E145" s="38" t="str">
        <f>_xlfn.XLOOKUP(B145,T_DORSALES[DORSAL],T_DORSALES[CATEGORÍA])</f>
        <v>HAK1</v>
      </c>
    </row>
    <row r="146" spans="2:5" hidden="1" x14ac:dyDescent="0.35">
      <c r="B146" s="38">
        <v>51</v>
      </c>
      <c r="C146" s="208">
        <v>95748</v>
      </c>
      <c r="D146" s="38" t="str">
        <f>VLOOKUP(B146,'1 - Dorsales clubs'!B:C,2,FALSE)</f>
        <v>SOFIA GOMEZ ROLDAN</v>
      </c>
      <c r="E146" s="38" t="str">
        <f>_xlfn.XLOOKUP(B146,T_DORSALES[DORSAL],T_DORSALES[CATEGORÍA])</f>
        <v>MBK1</v>
      </c>
    </row>
    <row r="147" spans="2:5" hidden="1" x14ac:dyDescent="0.35">
      <c r="B147" s="199">
        <v>152</v>
      </c>
      <c r="C147" s="208">
        <v>100063</v>
      </c>
      <c r="D147" s="38" t="str">
        <f>VLOOKUP(B147,'1 - Dorsales clubs'!B:C,2,FALSE)</f>
        <v>Lide Caballero Otermin</v>
      </c>
      <c r="E147" s="38" t="str">
        <f>_xlfn.XLOOKUP(B147,T_DORSALES[DORSAL],T_DORSALES[CATEGORÍA])</f>
        <v>MAK1</v>
      </c>
    </row>
    <row r="148" spans="2:5" hidden="1" x14ac:dyDescent="0.35">
      <c r="B148" s="38">
        <v>59</v>
      </c>
      <c r="C148" s="208">
        <v>100992</v>
      </c>
      <c r="D148" s="38" t="str">
        <f>VLOOKUP(B148,'1 - Dorsales clubs'!B:C,2,FALSE)</f>
        <v>LUCRECIA LOBILLA CRISTOFOLI</v>
      </c>
      <c r="E148" s="38" t="str">
        <f>_xlfn.XLOOKUP(B148,T_DORSALES[DORSAL],T_DORSALES[CATEGORÍA])</f>
        <v>MAK1</v>
      </c>
    </row>
    <row r="149" spans="2:5" hidden="1" x14ac:dyDescent="0.35">
      <c r="B149" s="199">
        <v>65</v>
      </c>
      <c r="C149" s="208">
        <v>101184</v>
      </c>
      <c r="D149" s="38" t="str">
        <f>VLOOKUP(B149,'1 - Dorsales clubs'!B:C,2,FALSE)</f>
        <v>LUCAS GARCIA PEREZ</v>
      </c>
      <c r="E149" s="38" t="str">
        <f>_xlfn.XLOOKUP(B149,T_DORSALES[DORSAL],T_DORSALES[CATEGORÍA])</f>
        <v>HAK1</v>
      </c>
    </row>
    <row r="150" spans="2:5" hidden="1" x14ac:dyDescent="0.35">
      <c r="B150" s="38">
        <v>78</v>
      </c>
      <c r="C150" s="208">
        <v>101404</v>
      </c>
      <c r="D150" s="38" t="str">
        <f>VLOOKUP(B150,'1 - Dorsales clubs'!B:C,2,FALSE)</f>
        <v>MANUEL BELMONTE</v>
      </c>
      <c r="E150" s="38" t="str">
        <f>_xlfn.XLOOKUP(B150,T_DORSALES[DORSAL],T_DORSALES[CATEGORÍA])</f>
        <v>HIC1</v>
      </c>
    </row>
    <row r="151" spans="2:5" hidden="1" x14ac:dyDescent="0.35">
      <c r="B151" s="199">
        <v>58</v>
      </c>
      <c r="C151" s="208">
        <v>101703</v>
      </c>
      <c r="D151" s="38" t="str">
        <f>VLOOKUP(B151,'1 - Dorsales clubs'!B:C,2,FALSE)</f>
        <v>ERIK ASENSIO GUERRA</v>
      </c>
      <c r="E151" s="38" t="str">
        <f>_xlfn.XLOOKUP(B151,T_DORSALES[DORSAL],T_DORSALES[CATEGORÍA])</f>
        <v>HBK1</v>
      </c>
    </row>
    <row r="152" spans="2:5" hidden="1" x14ac:dyDescent="0.35">
      <c r="B152" s="38">
        <v>34</v>
      </c>
      <c r="C152" s="208">
        <v>101772</v>
      </c>
      <c r="D152" s="38" t="str">
        <f>VLOOKUP(B152,'1 - Dorsales clubs'!B:C,2,FALSE)</f>
        <v>Izan Pérez LLorca</v>
      </c>
      <c r="E152" s="38" t="str">
        <f>_xlfn.XLOOKUP(B152,T_DORSALES[DORSAL],T_DORSALES[CATEGORÍA])</f>
        <v>HBK1</v>
      </c>
    </row>
    <row r="153" spans="2:5" hidden="1" x14ac:dyDescent="0.35">
      <c r="B153" s="199">
        <v>142</v>
      </c>
      <c r="C153" s="208">
        <v>101976</v>
      </c>
      <c r="D153" s="38" t="str">
        <f>VLOOKUP(B153,'1 - Dorsales clubs'!B:C,2,FALSE)</f>
        <v>Nicole Lecumberrri Perepérez</v>
      </c>
      <c r="E153" s="38" t="str">
        <f>_xlfn.XLOOKUP(B153,T_DORSALES[DORSAL],T_DORSALES[CATEGORÍA])</f>
        <v>MBK1</v>
      </c>
    </row>
    <row r="154" spans="2:5" hidden="1" x14ac:dyDescent="0.35">
      <c r="B154" s="38">
        <v>52</v>
      </c>
      <c r="C154" s="208">
        <v>102123</v>
      </c>
      <c r="D154" s="38" t="str">
        <f>VLOOKUP(B154,'1 - Dorsales clubs'!B:C,2,FALSE)</f>
        <v>FERRAN BERMEJA CUEZVA</v>
      </c>
      <c r="E154" s="38" t="str">
        <f>_xlfn.XLOOKUP(B154,T_DORSALES[DORSAL],T_DORSALES[CATEGORÍA])</f>
        <v>HBK1</v>
      </c>
    </row>
    <row r="155" spans="2:5" hidden="1" x14ac:dyDescent="0.35">
      <c r="B155" s="199">
        <v>50</v>
      </c>
      <c r="C155" s="208">
        <v>102336</v>
      </c>
      <c r="D155" s="38" t="str">
        <f>VLOOKUP(B155,'1 - Dorsales clubs'!B:C,2,FALSE)</f>
        <v>JUAN BELMONTE FERNANDEZ</v>
      </c>
      <c r="E155" s="38" t="str">
        <f>_xlfn.XLOOKUP(B155,T_DORSALES[DORSAL],T_DORSALES[CATEGORÍA])</f>
        <v>HBK1</v>
      </c>
    </row>
    <row r="156" spans="2:5" hidden="1" x14ac:dyDescent="0.35">
      <c r="B156" s="199">
        <v>22</v>
      </c>
      <c r="C156" s="208">
        <v>102573</v>
      </c>
      <c r="D156" s="38" t="str">
        <f>VLOOKUP(B156,'1 - Dorsales clubs'!B:C,2,FALSE)</f>
        <v>Rodrigo Berrueta Crespo</v>
      </c>
      <c r="E156" s="38" t="str">
        <f>_xlfn.XLOOKUP(B156,T_DORSALES[DORSAL],T_DORSALES[CATEGORÍA])</f>
        <v>HAK1</v>
      </c>
    </row>
    <row r="157" spans="2:5" hidden="1" x14ac:dyDescent="0.35">
      <c r="B157" s="38">
        <v>55</v>
      </c>
      <c r="C157" s="208">
        <v>102704</v>
      </c>
      <c r="D157" s="38" t="str">
        <f>VLOOKUP(B157,'1 - Dorsales clubs'!B:C,2,FALSE)</f>
        <v>OLIVIA ORO PULIDO</v>
      </c>
      <c r="E157" s="38" t="str">
        <f>_xlfn.XLOOKUP(B157,T_DORSALES[DORSAL],T_DORSALES[CATEGORÍA])</f>
        <v>MBK1</v>
      </c>
    </row>
    <row r="158" spans="2:5" hidden="1" x14ac:dyDescent="0.35">
      <c r="B158" s="199">
        <v>162</v>
      </c>
      <c r="C158" s="208">
        <v>102811</v>
      </c>
      <c r="D158" s="38" t="str">
        <f>VLOOKUP(B158,'1 - Dorsales clubs'!B:C,2,FALSE)</f>
        <v>Gari Garcia Goikoetxea</v>
      </c>
      <c r="E158" s="38" t="str">
        <f>_xlfn.XLOOKUP(B158,T_DORSALES[DORSAL],T_DORSALES[CATEGORÍA])</f>
        <v>HIC1</v>
      </c>
    </row>
    <row r="159" spans="2:5" hidden="1" x14ac:dyDescent="0.35">
      <c r="B159" s="38">
        <v>85</v>
      </c>
      <c r="C159" s="208">
        <v>102888</v>
      </c>
      <c r="D159" s="38" t="str">
        <f>VLOOKUP(B159,'1 - Dorsales clubs'!B:C,2,FALSE)</f>
        <v>DIEGO LOPEZ MARTIN</v>
      </c>
      <c r="E159" s="38" t="str">
        <f>_xlfn.XLOOKUP(B159,T_DORSALES[DORSAL],T_DORSALES[CATEGORÍA])</f>
        <v>HIC1</v>
      </c>
    </row>
    <row r="160" spans="2:5" hidden="1" x14ac:dyDescent="0.35">
      <c r="B160" s="200">
        <v>53</v>
      </c>
      <c r="C160" s="208">
        <v>103033</v>
      </c>
      <c r="D160" s="38" t="str">
        <f>VLOOKUP(B160,'1 - Dorsales clubs'!B:C,2,FALSE)</f>
        <v>LEO PLANELLES PAMPANAS</v>
      </c>
      <c r="E160" s="38" t="str">
        <f>_xlfn.XLOOKUP(B160,T_DORSALES[DORSAL],T_DORSALES[CATEGORÍA])</f>
        <v>HBK1</v>
      </c>
    </row>
    <row r="161" spans="2:5" hidden="1" x14ac:dyDescent="0.35">
      <c r="B161" s="200">
        <v>143</v>
      </c>
      <c r="C161" s="208">
        <v>103105</v>
      </c>
      <c r="D161" s="38" t="str">
        <f>VLOOKUP(B161,'1 - Dorsales clubs'!B:C,2,FALSE)</f>
        <v>Hodei Cabello Fernández</v>
      </c>
      <c r="E161" s="38" t="str">
        <f>_xlfn.XLOOKUP(B161,T_DORSALES[DORSAL],T_DORSALES[CATEGORÍA])</f>
        <v>HBK1</v>
      </c>
    </row>
    <row r="162" spans="2:5" hidden="1" x14ac:dyDescent="0.35">
      <c r="B162" s="200">
        <v>61</v>
      </c>
      <c r="C162" s="208">
        <v>103769</v>
      </c>
      <c r="D162" s="38" t="str">
        <f>VLOOKUP(B162,'1 - Dorsales clubs'!B:C,2,FALSE)</f>
        <v>MENCIA ARIAS GARCIA</v>
      </c>
      <c r="E162" s="38" t="str">
        <f>_xlfn.XLOOKUP(B162,T_DORSALES[DORSAL],T_DORSALES[CATEGORÍA])</f>
        <v>MAK1</v>
      </c>
    </row>
    <row r="163" spans="2:5" hidden="1" x14ac:dyDescent="0.35">
      <c r="B163" s="38">
        <v>161</v>
      </c>
      <c r="C163" s="208">
        <v>104062</v>
      </c>
      <c r="D163" s="38" t="str">
        <f>VLOOKUP(B163,'1 - Dorsales clubs'!B:C,2,FALSE)</f>
        <v>Aimar Elias Rivas</v>
      </c>
      <c r="E163" s="38" t="str">
        <f>_xlfn.XLOOKUP(B163,T_DORSALES[DORSAL],T_DORSALES[CATEGORÍA])</f>
        <v>HIC1</v>
      </c>
    </row>
    <row r="164" spans="2:5" hidden="1" x14ac:dyDescent="0.35">
      <c r="B164" s="199">
        <v>150</v>
      </c>
      <c r="C164" s="208">
        <v>104331</v>
      </c>
      <c r="D164" s="38" t="str">
        <f>VLOOKUP(B164,'1 - Dorsales clubs'!B:C,2,FALSE)</f>
        <v>Simeon Nzang Nsuga</v>
      </c>
      <c r="E164" s="38" t="str">
        <f>_xlfn.XLOOKUP(B164,T_DORSALES[DORSAL],T_DORSALES[CATEGORÍA])</f>
        <v>HAK1</v>
      </c>
    </row>
    <row r="165" spans="2:5" hidden="1" x14ac:dyDescent="0.35">
      <c r="B165" s="38">
        <v>111</v>
      </c>
      <c r="C165" s="208">
        <v>104506</v>
      </c>
      <c r="D165" s="38" t="str">
        <f>VLOOKUP(B165,'1 - Dorsales clubs'!B:C,2,FALSE)</f>
        <v>JUAN MORÁN ARBAIZAR</v>
      </c>
      <c r="E165" s="38" t="str">
        <f>_xlfn.XLOOKUP(B165,T_DORSALES[DORSAL],T_DORSALES[CATEGORÍA])</f>
        <v>HAK1</v>
      </c>
    </row>
    <row r="166" spans="2:5" hidden="1" x14ac:dyDescent="0.35">
      <c r="B166" s="199">
        <v>54</v>
      </c>
      <c r="C166" s="208">
        <v>104975</v>
      </c>
      <c r="D166" s="38" t="str">
        <f>VLOOKUP(B166,'1 - Dorsales clubs'!B:C,2,FALSE)</f>
        <v>BRUNO GOMEZ JIMENEZ CEBRIAN</v>
      </c>
      <c r="E166" s="38" t="str">
        <f>_xlfn.XLOOKUP(B166,T_DORSALES[DORSAL],T_DORSALES[CATEGORÍA])</f>
        <v>HBK1</v>
      </c>
    </row>
    <row r="167" spans="2:5" hidden="1" x14ac:dyDescent="0.35">
      <c r="B167" s="38">
        <v>193</v>
      </c>
      <c r="C167" s="208">
        <v>105103</v>
      </c>
      <c r="D167" s="38" t="str">
        <f>VLOOKUP(B167,'1 - Dorsales clubs'!B:C,2,FALSE)</f>
        <v>RÉMI PERELLA TESTA</v>
      </c>
      <c r="E167" s="38" t="str">
        <f>_xlfn.XLOOKUP(B167,T_DORSALES[DORSAL],T_DORSALES[CATEGORÍA])</f>
        <v>HAK1</v>
      </c>
    </row>
    <row r="168" spans="2:5" hidden="1" x14ac:dyDescent="0.35">
      <c r="B168" s="199">
        <v>77</v>
      </c>
      <c r="C168" s="208">
        <v>105431</v>
      </c>
      <c r="D168" s="38" t="str">
        <f>VLOOKUP(B168,'1 - Dorsales clubs'!B:C,2,FALSE)</f>
        <v>GASTON LOBILLO CRISTOFOLI</v>
      </c>
      <c r="E168" s="38" t="str">
        <f>_xlfn.XLOOKUP(B168,T_DORSALES[DORSAL],T_DORSALES[CATEGORÍA])</f>
        <v>HIC1</v>
      </c>
    </row>
    <row r="169" spans="2:5" hidden="1" x14ac:dyDescent="0.35">
      <c r="B169" s="38">
        <v>163</v>
      </c>
      <c r="C169" s="208">
        <v>105626</v>
      </c>
      <c r="D169" s="38" t="str">
        <f>VLOOKUP(B169,'1 - Dorsales clubs'!B:C,2,FALSE)</f>
        <v>Urko Oronoz Cuesta</v>
      </c>
      <c r="E169" s="38" t="str">
        <f>_xlfn.XLOOKUP(B169,T_DORSALES[DORSAL],T_DORSALES[CATEGORÍA])</f>
        <v>HIC1</v>
      </c>
    </row>
    <row r="170" spans="2:5" hidden="1" x14ac:dyDescent="0.35">
      <c r="B170" s="199">
        <v>86</v>
      </c>
      <c r="C170" s="208">
        <v>105814</v>
      </c>
      <c r="D170" s="38" t="str">
        <f>VLOOKUP(B170,'1 - Dorsales clubs'!B:C,2,FALSE)</f>
        <v>MARIA FELIX CAMACHO AGUILERA</v>
      </c>
      <c r="E170" s="38" t="str">
        <f>_xlfn.XLOOKUP(B170,T_DORSALES[DORSAL],T_DORSALES[CATEGORÍA])</f>
        <v>MIC1</v>
      </c>
    </row>
    <row r="171" spans="2:5" hidden="1" x14ac:dyDescent="0.35">
      <c r="B171" s="38">
        <v>27</v>
      </c>
      <c r="C171" s="208">
        <v>110029</v>
      </c>
      <c r="D171" s="38" t="str">
        <f>VLOOKUP(B171,'1 - Dorsales clubs'!B:C,2,FALSE)</f>
        <v>Luca Pierce Sadoul</v>
      </c>
      <c r="E171" s="38" t="str">
        <f>_xlfn.XLOOKUP(B171,T_DORSALES[DORSAL],T_DORSALES[CATEGORÍA])</f>
        <v>HAK1</v>
      </c>
    </row>
    <row r="172" spans="2:5" hidden="1" x14ac:dyDescent="0.35">
      <c r="B172" s="199">
        <v>56</v>
      </c>
      <c r="C172" s="208">
        <v>110099</v>
      </c>
      <c r="D172" s="38" t="str">
        <f>VLOOKUP(B172,'1 - Dorsales clubs'!B:C,2,FALSE)</f>
        <v>ELENA GRANDE APARICIO</v>
      </c>
      <c r="E172" s="38" t="str">
        <f>_xlfn.XLOOKUP(B172,T_DORSALES[DORSAL],T_DORSALES[CATEGORÍA])</f>
        <v>MBK1</v>
      </c>
    </row>
    <row r="173" spans="2:5" hidden="1" x14ac:dyDescent="0.35">
      <c r="B173" s="38">
        <v>60</v>
      </c>
      <c r="C173" s="208">
        <v>110528</v>
      </c>
      <c r="D173" s="38" t="str">
        <f>VLOOKUP(B173,'1 - Dorsales clubs'!B:C,2,FALSE)</f>
        <v>IAN DIAZ VASALLO</v>
      </c>
      <c r="E173" s="38" t="str">
        <f>_xlfn.XLOOKUP(B173,T_DORSALES[DORSAL],T_DORSALES[CATEGORÍA])</f>
        <v>HAK1</v>
      </c>
    </row>
    <row r="174" spans="2:5" hidden="1" x14ac:dyDescent="0.35">
      <c r="B174" s="199">
        <v>57</v>
      </c>
      <c r="C174" s="208">
        <v>110775</v>
      </c>
      <c r="D174" s="38" t="str">
        <f>VLOOKUP(B174,'1 - Dorsales clubs'!B:C,2,FALSE)</f>
        <v>PILAR BELMONTE FERNANDEZ</v>
      </c>
      <c r="E174" s="38" t="str">
        <f>_xlfn.XLOOKUP(B174,T_DORSALES[DORSAL],T_DORSALES[CATEGORÍA])</f>
        <v>MBK1</v>
      </c>
    </row>
    <row r="175" spans="2:5" hidden="1" x14ac:dyDescent="0.35">
      <c r="B175" s="38">
        <v>181</v>
      </c>
      <c r="C175" s="208">
        <v>110921</v>
      </c>
      <c r="D175" s="38" t="str">
        <f>VLOOKUP(B175,'1 - Dorsales clubs'!B:C,2,FALSE)</f>
        <v>FERNANDO CARRASCO GARCÍA</v>
      </c>
      <c r="E175" s="38" t="str">
        <f>_xlfn.XLOOKUP(B175,T_DORSALES[DORSAL],T_DORSALES[CATEGORÍA])</f>
        <v>HPK1</v>
      </c>
    </row>
    <row r="176" spans="2:5" hidden="1" x14ac:dyDescent="0.35">
      <c r="B176" s="199">
        <v>187</v>
      </c>
      <c r="C176" s="208">
        <v>111164</v>
      </c>
      <c r="D176" s="38" t="str">
        <f>VLOOKUP(B176,'1 - Dorsales clubs'!B:C,2,FALSE)</f>
        <v>VÍCTOR HERNÁNDEZ CANO</v>
      </c>
      <c r="E176" s="38" t="str">
        <f>_xlfn.XLOOKUP(B176,T_DORSALES[DORSAL],T_DORSALES[CATEGORÍA])</f>
        <v>HPK1</v>
      </c>
    </row>
    <row r="177" spans="2:5" hidden="1" x14ac:dyDescent="0.35">
      <c r="B177" s="38">
        <v>84</v>
      </c>
      <c r="C177" s="208">
        <v>111329</v>
      </c>
      <c r="D177" s="38" t="str">
        <f>VLOOKUP(B177,'1 - Dorsales clubs'!B:C,2,FALSE)</f>
        <v>ALEJANDRO DOMINGO REY</v>
      </c>
      <c r="E177" s="38" t="str">
        <f>_xlfn.XLOOKUP(B177,T_DORSALES[DORSAL],T_DORSALES[CATEGORÍA])</f>
        <v>HIC1</v>
      </c>
    </row>
    <row r="178" spans="2:5" hidden="1" x14ac:dyDescent="0.35">
      <c r="B178" s="199">
        <v>26</v>
      </c>
      <c r="C178" s="208">
        <v>112729</v>
      </c>
      <c r="D178" s="38" t="str">
        <f>VLOOKUP(B178,'1 - Dorsales clubs'!B:C,2,FALSE)</f>
        <v>Myshell Kirilov Serpa</v>
      </c>
      <c r="E178" s="38" t="str">
        <f>_xlfn.XLOOKUP(B178,T_DORSALES[DORSAL],T_DORSALES[CATEGORÍA])</f>
        <v>MBK1</v>
      </c>
    </row>
    <row r="179" spans="2:5" hidden="1" x14ac:dyDescent="0.35">
      <c r="B179" s="38">
        <v>79</v>
      </c>
      <c r="C179" s="208">
        <v>113455</v>
      </c>
      <c r="D179" s="38" t="str">
        <f>VLOOKUP(B179,'1 - Dorsales clubs'!B:C,2,FALSE)</f>
        <v>FRANCISCO MATA GONZALEZ</v>
      </c>
      <c r="E179" s="38" t="str">
        <f>_xlfn.XLOOKUP(B179,T_DORSALES[DORSAL],T_DORSALES[CATEGORÍA])</f>
        <v>HIC1</v>
      </c>
    </row>
    <row r="180" spans="2:5" hidden="1" x14ac:dyDescent="0.35">
      <c r="B180" s="199">
        <v>18</v>
      </c>
      <c r="C180" s="208">
        <v>120003</v>
      </c>
      <c r="D180" s="38" t="str">
        <f>VLOOKUP(B180,'1 - Dorsales clubs'!B:C,2,FALSE)</f>
        <v>Valeria Arnedo Gil</v>
      </c>
      <c r="E180" s="38" t="str">
        <f>_xlfn.XLOOKUP(B180,T_DORSALES[DORSAL],T_DORSALES[CATEGORÍA])</f>
        <v>MBK1</v>
      </c>
    </row>
    <row r="181" spans="2:5" hidden="1" x14ac:dyDescent="0.35">
      <c r="B181" s="38">
        <v>164</v>
      </c>
      <c r="C181" s="208">
        <v>120945</v>
      </c>
      <c r="D181" s="38" t="str">
        <f>VLOOKUP(B181,'1 - Dorsales clubs'!B:C,2,FALSE)</f>
        <v>Ariadna Sanchez Leon</v>
      </c>
      <c r="E181" s="38" t="str">
        <f>_xlfn.XLOOKUP(B181,T_DORSALES[DORSAL],T_DORSALES[CATEGORÍA])</f>
        <v>MIC1</v>
      </c>
    </row>
    <row r="182" spans="2:5" hidden="1" x14ac:dyDescent="0.35">
      <c r="B182" s="199">
        <v>148</v>
      </c>
      <c r="C182" s="208">
        <v>121022</v>
      </c>
      <c r="D182" s="38" t="str">
        <f>VLOOKUP(B182,'1 - Dorsales clubs'!B:C,2,FALSE)</f>
        <v>Ane lucas Ausan</v>
      </c>
      <c r="E182" s="38" t="str">
        <f>_xlfn.XLOOKUP(B182,T_DORSALES[DORSAL],T_DORSALES[CATEGORÍA])</f>
        <v>MIC1</v>
      </c>
    </row>
    <row r="183" spans="2:5" hidden="1" x14ac:dyDescent="0.35">
      <c r="B183" s="38">
        <v>147</v>
      </c>
      <c r="C183" s="208">
        <v>122377</v>
      </c>
      <c r="D183" s="38" t="str">
        <f>VLOOKUP(B183,'1 - Dorsales clubs'!B:C,2,FALSE)</f>
        <v>Xane Blanco Garcia</v>
      </c>
      <c r="E183" s="38" t="str">
        <f>_xlfn.XLOOKUP(B183,T_DORSALES[DORSAL],T_DORSALES[CATEGORÍA])</f>
        <v>MIC1</v>
      </c>
    </row>
    <row r="184" spans="2:5" hidden="1" x14ac:dyDescent="0.35">
      <c r="B184" s="199">
        <v>81</v>
      </c>
      <c r="C184" s="208">
        <v>124257</v>
      </c>
      <c r="D184" s="38" t="str">
        <f>VLOOKUP(B184,'1 - Dorsales clubs'!B:C,2,FALSE)</f>
        <v>ANGEL ROQUE DE BENITO</v>
      </c>
      <c r="E184" s="38" t="str">
        <f>_xlfn.XLOOKUP(B184,T_DORSALES[DORSAL],T_DORSALES[CATEGORÍA])</f>
        <v>HIC1</v>
      </c>
    </row>
    <row r="185" spans="2:5" hidden="1" x14ac:dyDescent="0.35">
      <c r="B185" s="38">
        <v>199</v>
      </c>
      <c r="C185" s="208">
        <v>125257</v>
      </c>
      <c r="D185" s="38" t="str">
        <f>VLOOKUP(B185,'1 - Dorsales clubs'!B:C,2,FALSE)</f>
        <v>VALENTINA RODRIGUEZ FARJAS</v>
      </c>
      <c r="E185" s="38" t="str">
        <f>_xlfn.XLOOKUP(B185,T_DORSALES[DORSAL],T_DORSALES[CATEGORÍA])</f>
        <v>MBK1</v>
      </c>
    </row>
    <row r="186" spans="2:5" hidden="1" x14ac:dyDescent="0.35">
      <c r="B186" s="199">
        <v>1</v>
      </c>
      <c r="C186" s="208">
        <v>125446</v>
      </c>
      <c r="D186" s="38" t="str">
        <f>VLOOKUP(B186,'1 - Dorsales clubs'!B:C,2,FALSE)</f>
        <v>Miguel Angel Ducros Estavillo</v>
      </c>
      <c r="E186" s="38" t="str">
        <f>_xlfn.XLOOKUP(B186,T_DORSALES[DORSAL],T_DORSALES[CATEGORÍA])</f>
        <v>HPK1</v>
      </c>
    </row>
    <row r="187" spans="2:5" hidden="1" x14ac:dyDescent="0.35">
      <c r="B187" s="38">
        <v>87</v>
      </c>
      <c r="C187" s="208">
        <v>125225</v>
      </c>
      <c r="D187" s="38" t="str">
        <f>VLOOKUP(B187,'1 - Dorsales clubs'!B:C,2,FALSE)</f>
        <v>MARCO SANZ JIMENEZ</v>
      </c>
      <c r="E187" s="38" t="str">
        <f>_xlfn.XLOOKUP(B187,T_DORSALES[DORSAL],T_DORSALES[CATEGORÍA])</f>
        <v>HIC1</v>
      </c>
    </row>
    <row r="188" spans="2:5" hidden="1" x14ac:dyDescent="0.35">
      <c r="B188" s="199">
        <v>80</v>
      </c>
      <c r="C188" s="208">
        <v>130209</v>
      </c>
      <c r="D188" s="38" t="str">
        <f>VLOOKUP(B188,'1 - Dorsales clubs'!B:C,2,FALSE)</f>
        <v>INES CASTAÑO COLOMA</v>
      </c>
      <c r="E188" s="38" t="str">
        <f>_xlfn.XLOOKUP(B188,T_DORSALES[DORSAL],T_DORSALES[CATEGORÍA])</f>
        <v>MIC1</v>
      </c>
    </row>
    <row r="189" spans="2:5" hidden="1" x14ac:dyDescent="0.35">
      <c r="B189" s="38">
        <v>246</v>
      </c>
      <c r="C189" s="208">
        <v>135685</v>
      </c>
      <c r="D189" s="38" t="str">
        <f>VLOOKUP(B189,'1 - Dorsales clubs'!B:C,2,FALSE)</f>
        <v>JUAN SERRA</v>
      </c>
      <c r="E189" s="38" t="str">
        <f>_xlfn.XLOOKUP(B189,T_DORSALES[DORSAL],T_DORSALES[CATEGORÍA])</f>
        <v>HPK1</v>
      </c>
    </row>
    <row r="190" spans="2:5" hidden="1" x14ac:dyDescent="0.35">
      <c r="B190" s="199">
        <v>19</v>
      </c>
      <c r="C190" s="208">
        <v>142673</v>
      </c>
      <c r="D190" s="38" t="str">
        <f>VLOOKUP(B190,'1 - Dorsales clubs'!B:C,2,FALSE)</f>
        <v>Claudia Arnedo Gil</v>
      </c>
      <c r="E190" s="38" t="str">
        <f>_xlfn.XLOOKUP(B190,T_DORSALES[DORSAL],T_DORSALES[CATEGORÍA])</f>
        <v>MAK1</v>
      </c>
    </row>
    <row r="191" spans="2:5" hidden="1" x14ac:dyDescent="0.35">
      <c r="B191" s="38">
        <v>178</v>
      </c>
      <c r="C191" s="208">
        <v>142867</v>
      </c>
      <c r="D191" s="38" t="str">
        <f>VLOOKUP(B191,'1 - Dorsales clubs'!B:C,2,FALSE)</f>
        <v>LORIEN BLASCO REDONDO</v>
      </c>
      <c r="E191" s="38" t="str">
        <f>_xlfn.XLOOKUP(B191,T_DORSALES[DORSAL],T_DORSALES[CATEGORÍA])</f>
        <v>HPK1</v>
      </c>
    </row>
    <row r="192" spans="2:5" hidden="1" x14ac:dyDescent="0.35">
      <c r="B192" s="199">
        <v>229</v>
      </c>
      <c r="C192" s="208">
        <v>160354</v>
      </c>
      <c r="D192" s="38" t="str">
        <f>VLOOKUP(B192,'1 - Dorsales clubs'!B:C,2,FALSE)</f>
        <v>HECTOR LOSILLA</v>
      </c>
      <c r="E192" s="38" t="str">
        <f>_xlfn.XLOOKUP(B192,T_DORSALES[DORSAL],T_DORSALES[CATEGORÍA])</f>
        <v>HAK1</v>
      </c>
    </row>
    <row r="193" spans="2:5" hidden="1" x14ac:dyDescent="0.35">
      <c r="B193" s="38">
        <v>247</v>
      </c>
      <c r="C193" s="208">
        <v>161345</v>
      </c>
      <c r="D193" s="38" t="str">
        <f>VLOOKUP(B193,'1 - Dorsales clubs'!B:C,2,FALSE)</f>
        <v>DANIEL LOPEZ</v>
      </c>
      <c r="E193" s="38" t="str">
        <f>_xlfn.XLOOKUP(B193,T_DORSALES[DORSAL],T_DORSALES[CATEGORÍA])</f>
        <v>HPK1</v>
      </c>
    </row>
    <row r="194" spans="2:5" hidden="1" x14ac:dyDescent="0.35">
      <c r="B194" s="199">
        <v>82</v>
      </c>
      <c r="C194" s="208">
        <v>164737</v>
      </c>
      <c r="D194" s="38" t="str">
        <f>VLOOKUP(B194,'1 - Dorsales clubs'!B:C,2,FALSE)</f>
        <v>AITANA FERNANDEZ DIAZ</v>
      </c>
      <c r="E194" s="38" t="str">
        <f>_xlfn.XLOOKUP(B194,T_DORSALES[DORSAL],T_DORSALES[CATEGORÍA])</f>
        <v>MIC1</v>
      </c>
    </row>
    <row r="195" spans="2:5" hidden="1" x14ac:dyDescent="0.35">
      <c r="B195" s="38">
        <v>83</v>
      </c>
      <c r="C195" s="208">
        <v>172125</v>
      </c>
      <c r="D195" s="38" t="str">
        <f>VLOOKUP(B195,'1 - Dorsales clubs'!B:C,2,FALSE)</f>
        <v>AITANA SANCHEZ</v>
      </c>
      <c r="E195" s="38" t="str">
        <f>_xlfn.XLOOKUP(B195,T_DORSALES[DORSAL],T_DORSALES[CATEGORÍA])</f>
        <v>MIC1</v>
      </c>
    </row>
    <row r="196" spans="2:5" hidden="1" x14ac:dyDescent="0.35">
      <c r="B196" s="199">
        <v>245</v>
      </c>
      <c r="C196" s="208">
        <v>174064</v>
      </c>
      <c r="D196" s="38" t="str">
        <f>VLOOKUP(B196,'1 - Dorsales clubs'!B:C,2,FALSE)</f>
        <v>CLARA GAUDO</v>
      </c>
      <c r="E196" s="38" t="str">
        <f>_xlfn.XLOOKUP(B196,T_DORSALES[DORSAL],T_DORSALES[CATEGORÍA])</f>
        <v>MPK1</v>
      </c>
    </row>
    <row r="197" spans="2:5" hidden="1" x14ac:dyDescent="0.35">
      <c r="B197" s="38">
        <v>273</v>
      </c>
      <c r="C197" s="208">
        <v>203975</v>
      </c>
      <c r="D197" s="38" t="str">
        <f>VLOOKUP(B197,'1 - Dorsales clubs'!B:C,2,FALSE)</f>
        <v>Pablo Zamora Bustamante - Víctor Bobillo de la Nava</v>
      </c>
      <c r="E197" s="38" t="str">
        <f>_xlfn.XLOOKUP(B197,T_DORSALES[DORSAL],T_DORSALES[CATEGORÍA])</f>
        <v>HVK2</v>
      </c>
    </row>
    <row r="198" spans="2:5" hidden="1" x14ac:dyDescent="0.35">
      <c r="B198" s="199">
        <v>257</v>
      </c>
      <c r="C198" s="208">
        <v>205620</v>
      </c>
      <c r="D198" s="38" t="str">
        <f>VLOOKUP(B198,'1 - Dorsales clubs'!B:C,2,FALSE)</f>
        <v>Francesco Urdiroz Agati - Luca Echarri Álvarez</v>
      </c>
      <c r="E198" s="38" t="str">
        <f>_xlfn.XLOOKUP(B198,T_DORSALES[DORSAL],T_DORSALES[CATEGORÍA])</f>
        <v>HSK2</v>
      </c>
    </row>
    <row r="199" spans="2:5" hidden="1" x14ac:dyDescent="0.35">
      <c r="B199" s="38">
        <v>215</v>
      </c>
      <c r="C199" s="208">
        <v>205891</v>
      </c>
      <c r="D199" s="38" t="str">
        <f>VLOOKUP(B199,'1 - Dorsales clubs'!B:C,2,FALSE)</f>
        <v>SERGIO MEDINA MERINO - JAIME SANTOS CRIADO SORS</v>
      </c>
      <c r="E199" s="38" t="str">
        <f>_xlfn.XLOOKUP(B199,T_DORSALES[DORSAL],T_DORSALES[CATEGORÍA])</f>
        <v>HSK2</v>
      </c>
    </row>
    <row r="200" spans="2:5" hidden="1" x14ac:dyDescent="0.35">
      <c r="B200" s="199">
        <v>270</v>
      </c>
      <c r="C200" s="208">
        <v>210039</v>
      </c>
      <c r="D200" s="38" t="str">
        <f>VLOOKUP(B200,'1 - Dorsales clubs'!B:C,2,FALSE)</f>
        <v>David Machado Herrezuelo - Marco A. Santos García</v>
      </c>
      <c r="E200" s="38" t="str">
        <f>_xlfn.XLOOKUP(B200,T_DORSALES[DORSAL],T_DORSALES[CATEGORÍA])</f>
        <v>HVK2</v>
      </c>
    </row>
    <row r="201" spans="2:5" hidden="1" x14ac:dyDescent="0.35">
      <c r="B201" s="38">
        <v>263</v>
      </c>
      <c r="C201" s="208">
        <v>210147</v>
      </c>
      <c r="D201" s="38" t="str">
        <f>VLOOKUP(B201,'1 - Dorsales clubs'!B:C,2,FALSE)</f>
        <v>Aimar Amundarain Aguirre - Irati Osa Irureta</v>
      </c>
      <c r="E201" s="38" t="str">
        <f>_xlfn.XLOOKUP(B201,T_DORSALES[DORSAL],T_DORSALES[CATEGORÍA])</f>
        <v>MixtaK2</v>
      </c>
    </row>
    <row r="202" spans="2:5" hidden="1" x14ac:dyDescent="0.35">
      <c r="B202" s="199">
        <v>93</v>
      </c>
      <c r="C202" s="208">
        <v>210997</v>
      </c>
      <c r="D202" s="38" t="str">
        <f>VLOOKUP(B202,'1 - Dorsales clubs'!B:C,2,FALSE)</f>
        <v>PABLO MARTÍNEZ LÓPEZ - LUIS MARTÍNEZ CORTÉS</v>
      </c>
      <c r="E202" s="38" t="str">
        <f>_xlfn.XLOOKUP(B202,T_DORSALES[DORSAL],T_DORSALES[CATEGORÍA])</f>
        <v>HSK2</v>
      </c>
    </row>
    <row r="203" spans="2:5" hidden="1" x14ac:dyDescent="0.35">
      <c r="B203" s="38">
        <v>117</v>
      </c>
      <c r="C203" s="208">
        <v>222343</v>
      </c>
      <c r="D203" s="38" t="str">
        <f>VLOOKUP(B203,'1 - Dorsales clubs'!B:C,2,FALSE)</f>
        <v>IKER BOE - LIDIA DIEZ</v>
      </c>
      <c r="E203" s="38" t="str">
        <f>_xlfn.XLOOKUP(B203,T_DORSALES[DORSAL],T_DORSALES[CATEGORÍA])</f>
        <v>MixtaK2</v>
      </c>
    </row>
    <row r="204" spans="2:5" hidden="1" x14ac:dyDescent="0.35">
      <c r="B204" s="199">
        <v>116</v>
      </c>
      <c r="C204" s="208" t="s">
        <v>447</v>
      </c>
      <c r="D204" s="38" t="str">
        <f>VLOOKUP(B204,'1 - Dorsales clubs'!B:C,2,FALSE)</f>
        <v>MARIO GONZÁLEZ Y HÉCTOR VELASCO</v>
      </c>
      <c r="E204" s="38" t="str">
        <f>_xlfn.XLOOKUP(B204,T_DORSALES[DORSAL],T_DORSALES[CATEGORÍA])</f>
        <v>HJK2</v>
      </c>
    </row>
    <row r="205" spans="2:5" hidden="1" x14ac:dyDescent="0.35">
      <c r="B205" s="38">
        <v>201</v>
      </c>
      <c r="C205" s="208">
        <v>222613</v>
      </c>
      <c r="D205" s="38" t="str">
        <f>VLOOKUP(B205,'1 - Dorsales clubs'!B:C,2,FALSE)</f>
        <v>MATEO PULIDO BERDUN - JORGE PEÑA CARNICER</v>
      </c>
      <c r="E205" s="38" t="str">
        <f>_xlfn.XLOOKUP(B205,T_DORSALES[DORSAL],T_DORSALES[CATEGORÍA])</f>
        <v>HJK2</v>
      </c>
    </row>
    <row r="206" spans="2:5" hidden="1" x14ac:dyDescent="0.35">
      <c r="B206" s="199">
        <v>145</v>
      </c>
      <c r="C206" s="208">
        <v>223124</v>
      </c>
      <c r="D206" s="38" t="str">
        <f>VLOOKUP(B206,'1 - Dorsales clubs'!B:C,2,FALSE)</f>
        <v>Dánae Sanmartín Riz - Jaimne Rainero Parra</v>
      </c>
      <c r="E206" s="38" t="str">
        <f>_xlfn.XLOOKUP(B206,T_DORSALES[DORSAL],T_DORSALES[CATEGORÍA])</f>
        <v>MixtaK2</v>
      </c>
    </row>
    <row r="207" spans="2:5" x14ac:dyDescent="0.35">
      <c r="B207" s="38">
        <v>125</v>
      </c>
      <c r="C207" s="208">
        <v>225410</v>
      </c>
      <c r="D207" s="38" t="str">
        <f>VLOOKUP(B207,'1 - Dorsales clubs'!B:C,2,FALSE)</f>
        <v>Izar Libano Sanchez - Saioa Perez Garcia</v>
      </c>
      <c r="E207" s="38" t="str">
        <f>_xlfn.XLOOKUP(B207,T_DORSALES[DORSAL],T_DORSALES[CATEGORÍA])</f>
        <v>MSK2</v>
      </c>
    </row>
    <row r="208" spans="2:5" hidden="1" x14ac:dyDescent="0.35">
      <c r="B208" s="199">
        <v>204</v>
      </c>
      <c r="C208" s="208">
        <v>225523</v>
      </c>
      <c r="D208" s="38" t="str">
        <f>VLOOKUP(B208,'1 - Dorsales clubs'!B:C,2,FALSE)</f>
        <v>ALEX ASENSIO BOJ - FERNANDO BENTUÉ MARTÍNEZ</v>
      </c>
      <c r="E208" s="38" t="str">
        <f>_xlfn.XLOOKUP(B208,T_DORSALES[DORSAL],T_DORSALES[CATEGORÍA])</f>
        <v>HSK2</v>
      </c>
    </row>
    <row r="209" spans="2:5" hidden="1" x14ac:dyDescent="0.35">
      <c r="B209" s="38">
        <v>248</v>
      </c>
      <c r="C209" s="208">
        <v>225857</v>
      </c>
      <c r="D209" s="38" t="str">
        <f>VLOOKUP(B209,'1 - Dorsales clubs'!B:C,2,FALSE)</f>
        <v>SAMUEL GRACIA -PEDRO GUILLEN</v>
      </c>
      <c r="E209" s="38" t="str">
        <f>_xlfn.XLOOKUP(B209,T_DORSALES[DORSAL],T_DORSALES[CATEGORÍA])</f>
        <v>HJK2</v>
      </c>
    </row>
    <row r="210" spans="2:5" hidden="1" x14ac:dyDescent="0.35">
      <c r="B210" s="199">
        <v>115</v>
      </c>
      <c r="C210" s="208">
        <v>231604</v>
      </c>
      <c r="D210" s="38" t="str">
        <f>VLOOKUP(B210,'1 - Dorsales clubs'!B:C,2,FALSE)</f>
        <v>CLAUDIA LARREA Y CARLOS LARREA</v>
      </c>
      <c r="E210" s="38" t="str">
        <f>_xlfn.XLOOKUP(B210,T_DORSALES[DORSAL],T_DORSALES[CATEGORÍA])</f>
        <v>MixtaK2</v>
      </c>
    </row>
    <row r="211" spans="2:5" hidden="1" x14ac:dyDescent="0.35">
      <c r="B211" s="38">
        <v>249</v>
      </c>
      <c r="C211" s="208">
        <v>233903</v>
      </c>
      <c r="D211" s="38" t="str">
        <f>VLOOKUP(B211,'1 - Dorsales clubs'!B:C,2,FALSE)</f>
        <v>MARKEL COTERA- SERGIO SANCHEZ</v>
      </c>
      <c r="E211" s="38" t="str">
        <f>_xlfn.XLOOKUP(B211,T_DORSALES[DORSAL],T_DORSALES[CATEGORÍA])</f>
        <v>HSK2</v>
      </c>
    </row>
    <row r="212" spans="2:5" hidden="1" x14ac:dyDescent="0.35">
      <c r="B212" s="199">
        <v>202</v>
      </c>
      <c r="C212" s="208">
        <v>234279</v>
      </c>
      <c r="D212" s="38" t="str">
        <f>VLOOKUP(B212,'1 - Dorsales clubs'!B:C,2,FALSE)</f>
        <v>MIGUEL CATIVIELA CAMACHO - SIRA GÁLVEZ ORRIOS</v>
      </c>
      <c r="E212" s="38" t="str">
        <f>_xlfn.XLOOKUP(B212,T_DORSALES[DORSAL],T_DORSALES[CATEGORÍA])</f>
        <v>MixtaK2</v>
      </c>
    </row>
    <row r="213" spans="2:5" hidden="1" x14ac:dyDescent="0.35">
      <c r="B213" s="38">
        <v>90</v>
      </c>
      <c r="C213" s="208">
        <v>234965</v>
      </c>
      <c r="D213" s="38" t="str">
        <f>VLOOKUP(B213,'1 - Dorsales clubs'!B:C,2,FALSE)</f>
        <v>AITANA GASTALDO ARIZA - JUAN CARLOS SANCHEZ-BEATO</v>
      </c>
      <c r="E213" s="38" t="str">
        <f>_xlfn.XLOOKUP(B213,T_DORSALES[DORSAL],T_DORSALES[CATEGORÍA])</f>
        <v>MixtaK2</v>
      </c>
    </row>
    <row r="214" spans="2:5" hidden="1" x14ac:dyDescent="0.35">
      <c r="B214" s="199">
        <v>267</v>
      </c>
      <c r="C214" s="208">
        <v>235245</v>
      </c>
      <c r="D214" s="38" t="str">
        <f>VLOOKUP(B214,'1 - Dorsales clubs'!B:C,2,FALSE)</f>
        <v>JOSE LUIS GIL RENEDO - ENRIQUE TORRES PEDRIZA</v>
      </c>
      <c r="E214" s="38" t="str">
        <f>_xlfn.XLOOKUP(B214,T_DORSALES[DORSAL],T_DORSALES[CATEGORÍA])</f>
        <v>HVK2</v>
      </c>
    </row>
    <row r="215" spans="2:5" hidden="1" x14ac:dyDescent="0.35">
      <c r="B215" s="38">
        <v>114</v>
      </c>
      <c r="C215" s="208">
        <v>235861</v>
      </c>
      <c r="D215" s="38" t="str">
        <f>VLOOKUP(B215,'1 - Dorsales clubs'!B:C,2,FALSE)</f>
        <v>ANDER OCHOA E IBAI GARCIA</v>
      </c>
      <c r="E215" s="38" t="str">
        <f>_xlfn.XLOOKUP(B215,T_DORSALES[DORSAL],T_DORSALES[CATEGORÍA])</f>
        <v>HSK2</v>
      </c>
    </row>
    <row r="216" spans="2:5" hidden="1" x14ac:dyDescent="0.35">
      <c r="B216" s="199">
        <v>41</v>
      </c>
      <c r="C216" s="208">
        <v>240126</v>
      </c>
      <c r="D216" s="38" t="str">
        <f>VLOOKUP(B216,'1 - Dorsales clubs'!B:C,2,FALSE)</f>
        <v>Carlos Reviriego Cuenca-Javier Rodero la Fuente</v>
      </c>
      <c r="E216" s="38" t="str">
        <f>_xlfn.XLOOKUP(B216,T_DORSALES[DORSAL],T_DORSALES[CATEGORÍA])</f>
        <v>HVK2</v>
      </c>
    </row>
    <row r="217" spans="2:5" hidden="1" x14ac:dyDescent="0.35">
      <c r="B217" s="38">
        <v>39</v>
      </c>
      <c r="C217" s="208">
        <v>241279</v>
      </c>
      <c r="D217" s="38" t="str">
        <f>VLOOKUP(B217,'1 - Dorsales clubs'!B:C,2,FALSE)</f>
        <v>Jose Ignacio Sanchez Jimenez- Javier Arnedo</v>
      </c>
      <c r="E217" s="38" t="str">
        <f>_xlfn.XLOOKUP(B217,T_DORSALES[DORSAL],T_DORSALES[CATEGORÍA])</f>
        <v>HSK2</v>
      </c>
    </row>
    <row r="218" spans="2:5" x14ac:dyDescent="0.35">
      <c r="B218" s="199">
        <v>42</v>
      </c>
      <c r="C218" s="208">
        <v>241376</v>
      </c>
      <c r="D218" s="38" t="str">
        <f>VLOOKUP(B218,'1 - Dorsales clubs'!B:C,2,FALSE)</f>
        <v>Nerea Martinez Sanchez- Sandra Lopez Iriarte</v>
      </c>
      <c r="E218" s="38" t="str">
        <f>_xlfn.XLOOKUP(B218,T_DORSALES[DORSAL],T_DORSALES[CATEGORÍA])</f>
        <v>MSK2</v>
      </c>
    </row>
    <row r="219" spans="2:5" hidden="1" x14ac:dyDescent="0.35">
      <c r="B219" s="38">
        <v>252</v>
      </c>
      <c r="C219" s="208">
        <v>250077</v>
      </c>
      <c r="D219" s="38" t="str">
        <f>VLOOKUP(B219,'1 - Dorsales clubs'!B:C,2,FALSE)</f>
        <v>ASIER LOSTAO- JORGE ORIGÚEN</v>
      </c>
      <c r="E219" s="38" t="str">
        <f>_xlfn.XLOOKUP(B219,T_DORSALES[DORSAL],T_DORSALES[CATEGORÍA])</f>
        <v>HJK2</v>
      </c>
    </row>
    <row r="220" spans="2:5" hidden="1" x14ac:dyDescent="0.35">
      <c r="B220" s="199">
        <v>250</v>
      </c>
      <c r="C220" s="208">
        <v>251737</v>
      </c>
      <c r="D220" s="38" t="str">
        <f>VLOOKUP(B220,'1 - Dorsales clubs'!B:C,2,FALSE)</f>
        <v>CARLOS ORIGÜEN- SELMA PALACIN</v>
      </c>
      <c r="E220" s="38" t="str">
        <f>_xlfn.XLOOKUP(B220,T_DORSALES[DORSAL],T_DORSALES[CATEGORÍA])</f>
        <v>MixtaK2</v>
      </c>
    </row>
    <row r="221" spans="2:5" hidden="1" x14ac:dyDescent="0.35">
      <c r="B221" s="38">
        <v>44</v>
      </c>
      <c r="C221" s="208">
        <v>252960</v>
      </c>
      <c r="D221" s="38" t="str">
        <f>VLOOKUP(B221,'1 - Dorsales clubs'!B:C,2,FALSE)</f>
        <v>Luis Navas Camara- Alvaro Osés</v>
      </c>
      <c r="E221" s="38" t="str">
        <f>_xlfn.XLOOKUP(B221,T_DORSALES[DORSAL],T_DORSALES[CATEGORÍA])</f>
        <v>HVK2</v>
      </c>
    </row>
    <row r="222" spans="2:5" hidden="1" x14ac:dyDescent="0.35">
      <c r="B222" s="199">
        <v>43</v>
      </c>
      <c r="C222" s="208">
        <v>265999</v>
      </c>
      <c r="D222" s="38" t="str">
        <f>VLOOKUP(B222,'1 - Dorsales clubs'!B:C,2,FALSE)</f>
        <v>Eva Ivanova Ivanova- Aarón Novoa Anntonio</v>
      </c>
      <c r="E222" s="38" t="str">
        <f>_xlfn.XLOOKUP(B222,T_DORSALES[DORSAL],T_DORSALES[CATEGORÍA])</f>
        <v>MixtaK2</v>
      </c>
    </row>
    <row r="223" spans="2:5" hidden="1" x14ac:dyDescent="0.35">
      <c r="B223" s="38">
        <v>227</v>
      </c>
      <c r="C223" s="208">
        <v>274740</v>
      </c>
      <c r="D223" s="38" t="str">
        <f>VLOOKUP(B223,'1 - Dorsales clubs'!B:C,2,FALSE)</f>
        <v>Irene Sánchez Remón - Jorge Laborda Iguaz</v>
      </c>
      <c r="E223" s="38" t="str">
        <f>_xlfn.XLOOKUP(B223,T_DORSALES[DORSAL],T_DORSALES[CATEGORÍA])</f>
        <v>MixtaK2</v>
      </c>
    </row>
    <row r="224" spans="2:5" hidden="1" x14ac:dyDescent="0.35">
      <c r="B224" s="199">
        <v>40</v>
      </c>
      <c r="C224" s="208">
        <v>275857</v>
      </c>
      <c r="D224" s="38" t="str">
        <f>VLOOKUP(B224,'1 - Dorsales clubs'!B:C,2,FALSE)</f>
        <v>Manuel Bueno Perez- Monica Rodriguez Fernandez</v>
      </c>
      <c r="E224" s="38" t="str">
        <f>_xlfn.XLOOKUP(B224,T_DORSALES[DORSAL],T_DORSALES[CATEGORÍA])</f>
        <v>MixtaK2</v>
      </c>
    </row>
    <row r="225" spans="2:5" x14ac:dyDescent="0.35">
      <c r="B225" s="38">
        <v>200</v>
      </c>
      <c r="C225" s="208">
        <v>282535</v>
      </c>
      <c r="D225" s="38" t="str">
        <f>VLOOKUP(B225,'1 - Dorsales clubs'!B:C,2,FALSE)</f>
        <v>INÉS CEBOLLA ALLOZA - ZILIA PITARCH HERAS</v>
      </c>
      <c r="E225" s="38" t="str">
        <f>_xlfn.XLOOKUP(B225,T_DORSALES[DORSAL],T_DORSALES[CATEGORÍA])</f>
        <v>MSK2</v>
      </c>
    </row>
    <row r="226" spans="2:5" hidden="1" x14ac:dyDescent="0.35">
      <c r="B226" s="199">
        <v>46</v>
      </c>
      <c r="C226" s="208">
        <v>285685</v>
      </c>
      <c r="D226" s="38" t="str">
        <f>VLOOKUP(B226,'1 - Dorsales clubs'!B:C,2,FALSE)</f>
        <v>Belén Sánchez Jiménez- Mai Moneo Arcos</v>
      </c>
      <c r="E226" s="38" t="str">
        <f>_xlfn.XLOOKUP(B226,T_DORSALES[DORSAL],T_DORSALES[CATEGORÍA])</f>
        <v>MVK2</v>
      </c>
    </row>
    <row r="227" spans="2:5" hidden="1" x14ac:dyDescent="0.35">
      <c r="B227" s="38">
        <v>206</v>
      </c>
      <c r="C227" s="208">
        <v>292421</v>
      </c>
      <c r="D227" s="38" t="str">
        <f>VLOOKUP(B227,'1 - Dorsales clubs'!B:C,2,FALSE)</f>
        <v>LUISA MARIA SERNA ROCHE - MARÍA CARMEN PELEGRÍN RODRIGO</v>
      </c>
      <c r="E227" s="38" t="str">
        <f>_xlfn.XLOOKUP(B227,T_DORSALES[DORSAL],T_DORSALES[CATEGORÍA])</f>
        <v>MVK2</v>
      </c>
    </row>
    <row r="228" spans="2:5" hidden="1" x14ac:dyDescent="0.35">
      <c r="B228" s="199">
        <v>226</v>
      </c>
      <c r="C228" s="208">
        <v>302547</v>
      </c>
      <c r="D228" s="38" t="str">
        <f>VLOOKUP(B228,'1 - Dorsales clubs'!B:C,2,FALSE)</f>
        <v>Carlos Aparicio Morlanes - Natalia López García</v>
      </c>
      <c r="E228" s="38" t="str">
        <f>_xlfn.XLOOKUP(B228,T_DORSALES[DORSAL],T_DORSALES[CATEGORÍA])</f>
        <v>MixtaK2</v>
      </c>
    </row>
    <row r="229" spans="2:5" hidden="1" x14ac:dyDescent="0.35">
      <c r="B229" s="38">
        <v>251</v>
      </c>
      <c r="C229" s="208">
        <v>325652</v>
      </c>
      <c r="D229" s="38" t="str">
        <f>VLOOKUP(B229,'1 - Dorsales clubs'!B:C,2,FALSE)</f>
        <v>LAURA GARCIA -BELEN VILLAR</v>
      </c>
      <c r="E229" s="38" t="str">
        <f>_xlfn.XLOOKUP(B229,T_DORSALES[DORSAL],T_DORSALES[CATEGORÍA])</f>
        <v>MVK2</v>
      </c>
    </row>
    <row r="230" spans="2:5" hidden="1" x14ac:dyDescent="0.35">
      <c r="B230" s="199">
        <v>205</v>
      </c>
      <c r="C230" s="208" t="s">
        <v>13</v>
      </c>
      <c r="D230" s="38" t="str">
        <f>VLOOKUP(B230,'1 - Dorsales clubs'!B:C,2,FALSE)</f>
        <v>FRANCISCO JAVIER RUIZ ROMEO - DANIEL HERNÁNDEZ BURRIEL</v>
      </c>
      <c r="E230" s="38" t="str">
        <f>_xlfn.XLOOKUP(B230,T_DORSALES[DORSAL],T_DORSALES[CATEGORÍA])</f>
        <v>HVK2</v>
      </c>
    </row>
    <row r="231" spans="2:5" hidden="1" x14ac:dyDescent="0.35">
      <c r="B231" s="38"/>
      <c r="C231" s="208"/>
      <c r="D231" s="38" t="e">
        <f>VLOOKUP(B231,'1 - Dorsales clubs'!B:C,2,FALSE)</f>
        <v>#N/A</v>
      </c>
      <c r="E231" s="38" t="e">
        <f>_xlfn.XLOOKUP(B231,T_DORSALES[DORSAL],T_DORSALES[CATEGORÍA])</f>
        <v>#N/A</v>
      </c>
    </row>
    <row r="232" spans="2:5" hidden="1" x14ac:dyDescent="0.35">
      <c r="B232" s="199"/>
      <c r="C232" s="208"/>
      <c r="D232" s="38" t="e">
        <f>VLOOKUP(B232,'1 - Dorsales clubs'!B:C,2,FALSE)</f>
        <v>#N/A</v>
      </c>
      <c r="E232" s="38" t="e">
        <f>_xlfn.XLOOKUP(B232,T_DORSALES[DORSAL],T_DORSALES[CATEGORÍA])</f>
        <v>#N/A</v>
      </c>
    </row>
    <row r="233" spans="2:5" hidden="1" x14ac:dyDescent="0.35">
      <c r="B233" s="38"/>
      <c r="C233" s="208"/>
      <c r="D233" s="38" t="e">
        <f>VLOOKUP(B233,'1 - Dorsales clubs'!B:C,2,FALSE)</f>
        <v>#N/A</v>
      </c>
      <c r="E233" s="38" t="e">
        <f>_xlfn.XLOOKUP(B233,T_DORSALES[DORSAL],T_DORSALES[CATEGORÍA])</f>
        <v>#N/A</v>
      </c>
    </row>
    <row r="234" spans="2:5" hidden="1" x14ac:dyDescent="0.35">
      <c r="B234" s="199"/>
      <c r="C234" s="208"/>
      <c r="D234" s="38" t="e">
        <f>VLOOKUP(B234,'1 - Dorsales clubs'!B:C,2,FALSE)</f>
        <v>#N/A</v>
      </c>
      <c r="E234" s="38" t="e">
        <f>_xlfn.XLOOKUP(B234,T_DORSALES[DORSAL],T_DORSALES[CATEGORÍA])</f>
        <v>#N/A</v>
      </c>
    </row>
    <row r="235" spans="2:5" hidden="1" x14ac:dyDescent="0.35">
      <c r="B235" s="38"/>
      <c r="C235" s="208"/>
      <c r="D235" s="38" t="e">
        <f>VLOOKUP(B235,'1 - Dorsales clubs'!B:C,2,FALSE)</f>
        <v>#N/A</v>
      </c>
      <c r="E235" s="38" t="e">
        <f>_xlfn.XLOOKUP(B235,T_DORSALES[DORSAL],T_DORSALES[CATEGORÍA])</f>
        <v>#N/A</v>
      </c>
    </row>
    <row r="236" spans="2:5" hidden="1" x14ac:dyDescent="0.35">
      <c r="B236" s="199"/>
      <c r="C236" s="208"/>
      <c r="D236" s="38" t="e">
        <f>VLOOKUP(B236,'1 - Dorsales clubs'!B:C,2,FALSE)</f>
        <v>#N/A</v>
      </c>
      <c r="E236" s="38" t="e">
        <f>_xlfn.XLOOKUP(B236,T_DORSALES[DORSAL],T_DORSALES[CATEGORÍA])</f>
        <v>#N/A</v>
      </c>
    </row>
    <row r="237" spans="2:5" hidden="1" x14ac:dyDescent="0.35">
      <c r="B237" s="38"/>
      <c r="C237" s="208"/>
      <c r="D237" s="38" t="e">
        <f>VLOOKUP(B237,'1 - Dorsales clubs'!B:C,2,FALSE)</f>
        <v>#N/A</v>
      </c>
      <c r="E237" s="38" t="e">
        <f>_xlfn.XLOOKUP(B237,T_DORSALES[DORSAL],T_DORSALES[CATEGORÍA])</f>
        <v>#N/A</v>
      </c>
    </row>
    <row r="238" spans="2:5" hidden="1" x14ac:dyDescent="0.35">
      <c r="B238" s="199"/>
      <c r="C238" s="208"/>
      <c r="D238" s="38" t="e">
        <f>VLOOKUP(B238,'1 - Dorsales clubs'!B:C,2,FALSE)</f>
        <v>#N/A</v>
      </c>
      <c r="E238" s="38" t="e">
        <f>_xlfn.XLOOKUP(B238,T_DORSALES[DORSAL],T_DORSALES[CATEGORÍA])</f>
        <v>#N/A</v>
      </c>
    </row>
    <row r="239" spans="2:5" hidden="1" x14ac:dyDescent="0.35">
      <c r="B239" s="38"/>
      <c r="C239" s="208"/>
      <c r="D239" s="38" t="e">
        <f>VLOOKUP(B239,'1 - Dorsales clubs'!B:C,2,FALSE)</f>
        <v>#N/A</v>
      </c>
      <c r="E239" s="38" t="e">
        <f>_xlfn.XLOOKUP(B239,T_DORSALES[DORSAL],T_DORSALES[CATEGORÍA])</f>
        <v>#N/A</v>
      </c>
    </row>
    <row r="240" spans="2:5" hidden="1" x14ac:dyDescent="0.35">
      <c r="B240" s="199"/>
      <c r="C240" s="208"/>
      <c r="D240" s="38" t="e">
        <f>VLOOKUP(B240,'1 - Dorsales clubs'!B:C,2,FALSE)</f>
        <v>#N/A</v>
      </c>
      <c r="E240" s="38" t="e">
        <f>_xlfn.XLOOKUP(B240,T_DORSALES[DORSAL],T_DORSALES[CATEGORÍA])</f>
        <v>#N/A</v>
      </c>
    </row>
    <row r="241" spans="2:5" hidden="1" x14ac:dyDescent="0.35">
      <c r="B241" s="38"/>
      <c r="C241" s="208"/>
      <c r="D241" s="38" t="e">
        <f>VLOOKUP(B241,'1 - Dorsales clubs'!B:C,2,FALSE)</f>
        <v>#N/A</v>
      </c>
      <c r="E241" s="38" t="e">
        <f>_xlfn.XLOOKUP(B241,T_DORSALES[DORSAL],T_DORSALES[CATEGORÍA])</f>
        <v>#N/A</v>
      </c>
    </row>
    <row r="242" spans="2:5" hidden="1" x14ac:dyDescent="0.35">
      <c r="B242" s="199"/>
      <c r="C242" s="208"/>
      <c r="D242" s="38" t="e">
        <f>VLOOKUP(B242,'1 - Dorsales clubs'!B:C,2,FALSE)</f>
        <v>#N/A</v>
      </c>
      <c r="E242" s="38" t="e">
        <f>_xlfn.XLOOKUP(B242,T_DORSALES[DORSAL],T_DORSALES[CATEGORÍA])</f>
        <v>#N/A</v>
      </c>
    </row>
    <row r="243" spans="2:5" hidden="1" x14ac:dyDescent="0.35">
      <c r="B243" s="38"/>
      <c r="C243" s="208"/>
      <c r="D243" s="38" t="e">
        <f>VLOOKUP(B243,'1 - Dorsales clubs'!B:C,2,FALSE)</f>
        <v>#N/A</v>
      </c>
      <c r="E243" s="38" t="e">
        <f>_xlfn.XLOOKUP(B243,T_DORSALES[DORSAL],T_DORSALES[CATEGORÍA])</f>
        <v>#N/A</v>
      </c>
    </row>
    <row r="244" spans="2:5" hidden="1" x14ac:dyDescent="0.35">
      <c r="B244" s="199"/>
      <c r="C244" s="208"/>
      <c r="D244" s="38" t="e">
        <f>VLOOKUP(B244,'1 - Dorsales clubs'!B:C,2,FALSE)</f>
        <v>#N/A</v>
      </c>
      <c r="E244" s="38" t="e">
        <f>_xlfn.XLOOKUP(B244,T_DORSALES[DORSAL],T_DORSALES[CATEGORÍA])</f>
        <v>#N/A</v>
      </c>
    </row>
    <row r="245" spans="2:5" hidden="1" x14ac:dyDescent="0.35">
      <c r="B245" s="38"/>
      <c r="C245" s="208"/>
      <c r="D245" s="38" t="e">
        <f>VLOOKUP(B245,'1 - Dorsales clubs'!B:C,2,FALSE)</f>
        <v>#N/A</v>
      </c>
      <c r="E245" s="38" t="e">
        <f>_xlfn.XLOOKUP(B245,T_DORSALES[DORSAL],T_DORSALES[CATEGORÍA])</f>
        <v>#N/A</v>
      </c>
    </row>
    <row r="246" spans="2:5" hidden="1" x14ac:dyDescent="0.35">
      <c r="B246" s="199"/>
      <c r="C246" s="208"/>
      <c r="D246" s="38" t="e">
        <f>VLOOKUP(B246,'1 - Dorsales clubs'!B:C,2,FALSE)</f>
        <v>#N/A</v>
      </c>
      <c r="E246" s="38" t="e">
        <f>_xlfn.XLOOKUP(B246,T_DORSALES[DORSAL],T_DORSALES[CATEGORÍA])</f>
        <v>#N/A</v>
      </c>
    </row>
    <row r="247" spans="2:5" hidden="1" x14ac:dyDescent="0.35">
      <c r="B247" s="38"/>
      <c r="C247" s="208"/>
      <c r="D247" s="38" t="e">
        <f>VLOOKUP(B247,'1 - Dorsales clubs'!B:C,2,FALSE)</f>
        <v>#N/A</v>
      </c>
      <c r="E247" s="38" t="e">
        <f>_xlfn.XLOOKUP(B247,T_DORSALES[DORSAL],T_DORSALES[CATEGORÍA])</f>
        <v>#N/A</v>
      </c>
    </row>
    <row r="248" spans="2:5" hidden="1" x14ac:dyDescent="0.35">
      <c r="B248" s="199"/>
      <c r="C248" s="208"/>
      <c r="D248" s="38" t="e">
        <f>VLOOKUP(B248,'1 - Dorsales clubs'!B:C,2,FALSE)</f>
        <v>#N/A</v>
      </c>
      <c r="E248" s="38" t="e">
        <f>_xlfn.XLOOKUP(B248,T_DORSALES[DORSAL],T_DORSALES[CATEGORÍA])</f>
        <v>#N/A</v>
      </c>
    </row>
    <row r="249" spans="2:5" hidden="1" x14ac:dyDescent="0.35">
      <c r="B249" s="38"/>
      <c r="C249" s="208"/>
      <c r="D249" s="38" t="e">
        <f>VLOOKUP(B249,'1 - Dorsales clubs'!B:C,2,FALSE)</f>
        <v>#N/A</v>
      </c>
      <c r="E249" s="38" t="e">
        <f>_xlfn.XLOOKUP(B249,T_DORSALES[DORSAL],T_DORSALES[CATEGORÍA])</f>
        <v>#N/A</v>
      </c>
    </row>
    <row r="250" spans="2:5" hidden="1" x14ac:dyDescent="0.35">
      <c r="B250" s="199"/>
      <c r="C250" s="208"/>
      <c r="D250" s="38" t="e">
        <f>VLOOKUP(B250,'1 - Dorsales clubs'!B:C,2,FALSE)</f>
        <v>#N/A</v>
      </c>
      <c r="E250" s="38" t="e">
        <f>_xlfn.XLOOKUP(B250,T_DORSALES[DORSAL],T_DORSALES[CATEGORÍA])</f>
        <v>#N/A</v>
      </c>
    </row>
    <row r="251" spans="2:5" hidden="1" x14ac:dyDescent="0.35">
      <c r="B251" s="38"/>
      <c r="C251" s="208"/>
      <c r="D251" s="38" t="e">
        <f>VLOOKUP(B251,'1 - Dorsales clubs'!B:C,2,FALSE)</f>
        <v>#N/A</v>
      </c>
      <c r="E251" s="38" t="e">
        <f>_xlfn.XLOOKUP(B251,T_DORSALES[DORSAL],T_DORSALES[CATEGORÍA])</f>
        <v>#N/A</v>
      </c>
    </row>
    <row r="252" spans="2:5" hidden="1" x14ac:dyDescent="0.35">
      <c r="B252" s="199"/>
      <c r="C252" s="208"/>
      <c r="D252" s="38" t="e">
        <f>VLOOKUP(B252,'1 - Dorsales clubs'!B:C,2,FALSE)</f>
        <v>#N/A</v>
      </c>
      <c r="E252" s="38" t="e">
        <f>_xlfn.XLOOKUP(B252,T_DORSALES[DORSAL],T_DORSALES[CATEGORÍA])</f>
        <v>#N/A</v>
      </c>
    </row>
    <row r="253" spans="2:5" hidden="1" x14ac:dyDescent="0.35">
      <c r="B253" s="38"/>
      <c r="C253" s="208"/>
      <c r="D253" s="38" t="e">
        <f>VLOOKUP(B253,'1 - Dorsales clubs'!B:C,2,FALSE)</f>
        <v>#N/A</v>
      </c>
      <c r="E253" s="38" t="e">
        <f>_xlfn.XLOOKUP(B253,T_DORSALES[DORSAL],T_DORSALES[CATEGORÍA])</f>
        <v>#N/A</v>
      </c>
    </row>
    <row r="254" spans="2:5" hidden="1" x14ac:dyDescent="0.35">
      <c r="B254" s="199"/>
      <c r="C254" s="208"/>
      <c r="D254" s="38" t="e">
        <f>VLOOKUP(B254,'1 - Dorsales clubs'!B:C,2,FALSE)</f>
        <v>#N/A</v>
      </c>
      <c r="E254" s="38" t="e">
        <f>_xlfn.XLOOKUP(B254,T_DORSALES[DORSAL],T_DORSALES[CATEGORÍA])</f>
        <v>#N/A</v>
      </c>
    </row>
    <row r="255" spans="2:5" hidden="1" x14ac:dyDescent="0.35">
      <c r="B255" s="38"/>
      <c r="C255" s="208"/>
      <c r="D255" s="38" t="e">
        <f>VLOOKUP(B255,'1 - Dorsales clubs'!B:C,2,FALSE)</f>
        <v>#N/A</v>
      </c>
      <c r="E255" s="38" t="e">
        <f>_xlfn.XLOOKUP(B255,T_DORSALES[DORSAL],T_DORSALES[CATEGORÍA])</f>
        <v>#N/A</v>
      </c>
    </row>
    <row r="256" spans="2:5" hidden="1" x14ac:dyDescent="0.35">
      <c r="B256" s="199"/>
      <c r="C256" s="208"/>
      <c r="D256" s="38" t="e">
        <f>VLOOKUP(B256,'1 - Dorsales clubs'!B:C,2,FALSE)</f>
        <v>#N/A</v>
      </c>
      <c r="E256" s="38" t="e">
        <f>_xlfn.XLOOKUP(B256,T_DORSALES[DORSAL],T_DORSALES[CATEGORÍA])</f>
        <v>#N/A</v>
      </c>
    </row>
    <row r="257" spans="2:5" hidden="1" x14ac:dyDescent="0.35">
      <c r="B257" s="38"/>
      <c r="C257" s="208"/>
      <c r="D257" s="38" t="e">
        <f>VLOOKUP(B257,'1 - Dorsales clubs'!B:C,2,FALSE)</f>
        <v>#N/A</v>
      </c>
      <c r="E257" s="38" t="e">
        <f>_xlfn.XLOOKUP(B257,T_DORSALES[DORSAL],T_DORSALES[CATEGORÍA])</f>
        <v>#N/A</v>
      </c>
    </row>
    <row r="258" spans="2:5" hidden="1" x14ac:dyDescent="0.35">
      <c r="B258" s="199"/>
      <c r="C258" s="208"/>
      <c r="D258" s="38" t="e">
        <f>VLOOKUP(B258,'1 - Dorsales clubs'!B:C,2,FALSE)</f>
        <v>#N/A</v>
      </c>
      <c r="E258" s="38" t="e">
        <f>_xlfn.XLOOKUP(B258,T_DORSALES[DORSAL],T_DORSALES[CATEGORÍA])</f>
        <v>#N/A</v>
      </c>
    </row>
    <row r="259" spans="2:5" hidden="1" x14ac:dyDescent="0.35">
      <c r="B259" s="38"/>
      <c r="C259" s="208"/>
      <c r="D259" s="38" t="e">
        <f>VLOOKUP(B259,'1 - Dorsales clubs'!B:C,2,FALSE)</f>
        <v>#N/A</v>
      </c>
      <c r="E259" s="38" t="e">
        <f>_xlfn.XLOOKUP(B259,T_DORSALES[DORSAL],T_DORSALES[CATEGORÍA])</f>
        <v>#N/A</v>
      </c>
    </row>
    <row r="260" spans="2:5" hidden="1" x14ac:dyDescent="0.35">
      <c r="B260" s="199"/>
      <c r="C260" s="208"/>
      <c r="D260" s="38" t="e">
        <f>VLOOKUP(B260,'1 - Dorsales clubs'!B:C,2,FALSE)</f>
        <v>#N/A</v>
      </c>
      <c r="E260" s="38" t="e">
        <f>_xlfn.XLOOKUP(B260,T_DORSALES[DORSAL],T_DORSALES[CATEGORÍA])</f>
        <v>#N/A</v>
      </c>
    </row>
    <row r="261" spans="2:5" hidden="1" x14ac:dyDescent="0.35">
      <c r="B261" s="38"/>
      <c r="C261" s="208"/>
      <c r="D261" s="38" t="e">
        <f>VLOOKUP(B261,'1 - Dorsales clubs'!B:C,2,FALSE)</f>
        <v>#N/A</v>
      </c>
      <c r="E261" s="38" t="e">
        <f>_xlfn.XLOOKUP(B261,T_DORSALES[DORSAL],T_DORSALES[CATEGORÍA])</f>
        <v>#N/A</v>
      </c>
    </row>
    <row r="262" spans="2:5" hidden="1" x14ac:dyDescent="0.35">
      <c r="B262" s="199"/>
      <c r="C262" s="208"/>
      <c r="D262" s="38" t="e">
        <f>VLOOKUP(B262,'1 - Dorsales clubs'!B:C,2,FALSE)</f>
        <v>#N/A</v>
      </c>
      <c r="E262" s="38" t="e">
        <f>_xlfn.XLOOKUP(B262,T_DORSALES[DORSAL],T_DORSALES[CATEGORÍA])</f>
        <v>#N/A</v>
      </c>
    </row>
    <row r="263" spans="2:5" hidden="1" x14ac:dyDescent="0.35">
      <c r="B263" s="38"/>
      <c r="C263" s="208"/>
      <c r="D263" s="38" t="e">
        <f>VLOOKUP(B263,'1 - Dorsales clubs'!B:C,2,FALSE)</f>
        <v>#N/A</v>
      </c>
      <c r="E263" s="38" t="e">
        <f>_xlfn.XLOOKUP(B263,T_DORSALES[DORSAL],T_DORSALES[CATEGORÍA])</f>
        <v>#N/A</v>
      </c>
    </row>
    <row r="264" spans="2:5" hidden="1" x14ac:dyDescent="0.35">
      <c r="B264" s="199"/>
      <c r="C264" s="208"/>
      <c r="D264" s="38" t="e">
        <f>VLOOKUP(B264,'1 - Dorsales clubs'!B:C,2,FALSE)</f>
        <v>#N/A</v>
      </c>
      <c r="E264" s="38" t="e">
        <f>_xlfn.XLOOKUP(B264,T_DORSALES[DORSAL],T_DORSALES[CATEGORÍA])</f>
        <v>#N/A</v>
      </c>
    </row>
    <row r="265" spans="2:5" hidden="1" x14ac:dyDescent="0.35">
      <c r="B265" s="38"/>
      <c r="C265" s="208"/>
      <c r="D265" s="38" t="e">
        <f>VLOOKUP(B265,'1 - Dorsales clubs'!B:C,2,FALSE)</f>
        <v>#N/A</v>
      </c>
      <c r="E265" s="38" t="e">
        <f>_xlfn.XLOOKUP(B265,T_DORSALES[DORSAL],T_DORSALES[CATEGORÍA])</f>
        <v>#N/A</v>
      </c>
    </row>
    <row r="266" spans="2:5" hidden="1" x14ac:dyDescent="0.35">
      <c r="B266" s="199"/>
      <c r="C266" s="208"/>
      <c r="D266" s="38" t="e">
        <f>VLOOKUP(B266,'1 - Dorsales clubs'!B:C,2,FALSE)</f>
        <v>#N/A</v>
      </c>
      <c r="E266" s="38" t="e">
        <f>_xlfn.XLOOKUP(B266,T_DORSALES[DORSAL],T_DORSALES[CATEGORÍA])</f>
        <v>#N/A</v>
      </c>
    </row>
    <row r="267" spans="2:5" hidden="1" x14ac:dyDescent="0.35">
      <c r="B267" s="38"/>
      <c r="C267" s="208"/>
      <c r="D267" s="38" t="e">
        <f>VLOOKUP(B267,'1 - Dorsales clubs'!B:C,2,FALSE)</f>
        <v>#N/A</v>
      </c>
      <c r="E267" s="38" t="e">
        <f>_xlfn.XLOOKUP(B267,T_DORSALES[DORSAL],T_DORSALES[CATEGORÍA])</f>
        <v>#N/A</v>
      </c>
    </row>
    <row r="268" spans="2:5" hidden="1" x14ac:dyDescent="0.35">
      <c r="B268" s="199"/>
      <c r="C268" s="208"/>
      <c r="D268" s="38" t="e">
        <f>VLOOKUP(B268,'1 - Dorsales clubs'!B:C,2,FALSE)</f>
        <v>#N/A</v>
      </c>
      <c r="E268" s="38" t="e">
        <f>_xlfn.XLOOKUP(B268,T_DORSALES[DORSAL],T_DORSALES[CATEGORÍA])</f>
        <v>#N/A</v>
      </c>
    </row>
    <row r="269" spans="2:5" hidden="1" x14ac:dyDescent="0.35">
      <c r="B269" s="38"/>
      <c r="C269" s="208"/>
      <c r="D269" s="38" t="e">
        <f>VLOOKUP(B269,'1 - Dorsales clubs'!B:C,2,FALSE)</f>
        <v>#N/A</v>
      </c>
      <c r="E269" s="38" t="e">
        <f>_xlfn.XLOOKUP(B269,T_DORSALES[DORSAL],T_DORSALES[CATEGORÍA])</f>
        <v>#N/A</v>
      </c>
    </row>
    <row r="270" spans="2:5" hidden="1" x14ac:dyDescent="0.35">
      <c r="B270" s="199"/>
      <c r="C270" s="208"/>
      <c r="D270" s="38" t="e">
        <f>VLOOKUP(B270,'1 - Dorsales clubs'!B:C,2,FALSE)</f>
        <v>#N/A</v>
      </c>
      <c r="E270" s="38" t="e">
        <f>_xlfn.XLOOKUP(B270,T_DORSALES[DORSAL],T_DORSALES[CATEGORÍA])</f>
        <v>#N/A</v>
      </c>
    </row>
    <row r="271" spans="2:5" hidden="1" x14ac:dyDescent="0.35">
      <c r="B271" s="38"/>
      <c r="C271" s="208"/>
      <c r="D271" s="38" t="e">
        <f>VLOOKUP(B271,'1 - Dorsales clubs'!B:C,2,FALSE)</f>
        <v>#N/A</v>
      </c>
      <c r="E271" s="38" t="e">
        <f>_xlfn.XLOOKUP(B271,T_DORSALES[DORSAL],T_DORSALES[CATEGORÍA])</f>
        <v>#N/A</v>
      </c>
    </row>
    <row r="272" spans="2:5" hidden="1" x14ac:dyDescent="0.35">
      <c r="B272" s="199"/>
      <c r="C272" s="208"/>
      <c r="D272" s="38" t="e">
        <f>VLOOKUP(B272,'1 - Dorsales clubs'!B:C,2,FALSE)</f>
        <v>#N/A</v>
      </c>
      <c r="E272" s="38" t="e">
        <f>_xlfn.XLOOKUP(B272,T_DORSALES[DORSAL],T_DORSALES[CATEGORÍA])</f>
        <v>#N/A</v>
      </c>
    </row>
    <row r="273" spans="2:5" hidden="1" x14ac:dyDescent="0.35">
      <c r="B273" s="38"/>
      <c r="C273" s="208"/>
      <c r="D273" s="38" t="e">
        <f>VLOOKUP(B273,'1 - Dorsales clubs'!B:C,2,FALSE)</f>
        <v>#N/A</v>
      </c>
      <c r="E273" s="38" t="e">
        <f>_xlfn.XLOOKUP(B273,T_DORSALES[DORSAL],T_DORSALES[CATEGORÍA])</f>
        <v>#N/A</v>
      </c>
    </row>
    <row r="274" spans="2:5" hidden="1" x14ac:dyDescent="0.35">
      <c r="B274" s="199"/>
      <c r="C274" s="208"/>
      <c r="D274" s="38" t="e">
        <f>VLOOKUP(B274,'1 - Dorsales clubs'!B:C,2,FALSE)</f>
        <v>#N/A</v>
      </c>
      <c r="E274" s="38" t="e">
        <f>_xlfn.XLOOKUP(B274,T_DORSALES[DORSAL],T_DORSALES[CATEGORÍA])</f>
        <v>#N/A</v>
      </c>
    </row>
    <row r="275" spans="2:5" hidden="1" x14ac:dyDescent="0.35">
      <c r="B275" s="38"/>
      <c r="C275" s="208"/>
      <c r="D275" s="38" t="e">
        <f>VLOOKUP(B275,'1 - Dorsales clubs'!B:C,2,FALSE)</f>
        <v>#N/A</v>
      </c>
      <c r="E275" s="38" t="e">
        <f>_xlfn.XLOOKUP(B275,T_DORSALES[DORSAL],T_DORSALES[CATEGORÍA])</f>
        <v>#N/A</v>
      </c>
    </row>
    <row r="276" spans="2:5" hidden="1" x14ac:dyDescent="0.35">
      <c r="B276" s="199"/>
      <c r="C276" s="208"/>
      <c r="D276" s="38" t="e">
        <f>VLOOKUP(B276,'1 - Dorsales clubs'!B:C,2,FALSE)</f>
        <v>#N/A</v>
      </c>
      <c r="E276" s="38" t="e">
        <f>_xlfn.XLOOKUP(B276,T_DORSALES[DORSAL],T_DORSALES[CATEGORÍA])</f>
        <v>#N/A</v>
      </c>
    </row>
    <row r="277" spans="2:5" hidden="1" x14ac:dyDescent="0.35">
      <c r="B277" s="199"/>
      <c r="C277" s="208"/>
      <c r="D277" s="38" t="e">
        <f>VLOOKUP(B277,'1 - Dorsales clubs'!B:C,2,FALSE)</f>
        <v>#N/A</v>
      </c>
      <c r="E277" s="38" t="e">
        <f>_xlfn.XLOOKUP(B277,T_DORSALES[DORSAL],T_DORSALES[CATEGORÍA])</f>
        <v>#N/A</v>
      </c>
    </row>
    <row r="278" spans="2:5" hidden="1" x14ac:dyDescent="0.35">
      <c r="B278" s="38"/>
      <c r="C278" s="208"/>
      <c r="D278" s="38" t="e">
        <f>VLOOKUP(B278,'1 - Dorsales clubs'!B:C,2,FALSE)</f>
        <v>#N/A</v>
      </c>
      <c r="E278" s="38" t="e">
        <f>_xlfn.XLOOKUP(B278,T_DORSALES[DORSAL],T_DORSALES[CATEGORÍA])</f>
        <v>#N/A</v>
      </c>
    </row>
    <row r="279" spans="2:5" hidden="1" x14ac:dyDescent="0.35">
      <c r="B279" s="199"/>
      <c r="C279" s="208"/>
      <c r="D279" s="38" t="e">
        <f>VLOOKUP(B279,'1 - Dorsales clubs'!B:C,2,FALSE)</f>
        <v>#N/A</v>
      </c>
      <c r="E279" s="38" t="e">
        <f>_xlfn.XLOOKUP(B279,T_DORSALES[DORSAL],T_DORSALES[CATEGORÍA])</f>
        <v>#N/A</v>
      </c>
    </row>
    <row r="280" spans="2:5" hidden="1" x14ac:dyDescent="0.35">
      <c r="B280" s="199"/>
      <c r="C280" s="208"/>
      <c r="D280" s="38" t="e">
        <f>VLOOKUP(B280,'1 - Dorsales clubs'!B:C,2,FALSE)</f>
        <v>#N/A</v>
      </c>
      <c r="E280" s="38" t="e">
        <f>_xlfn.XLOOKUP(B280,T_DORSALES[DORSAL],T_DORSALES[CATEGORÍA])</f>
        <v>#N/A</v>
      </c>
    </row>
    <row r="281" spans="2:5" hidden="1" x14ac:dyDescent="0.35">
      <c r="B281" s="199"/>
      <c r="C281" s="208"/>
      <c r="D281" s="38" t="e">
        <f>VLOOKUP(B281,'1 - Dorsales clubs'!B:C,2,FALSE)</f>
        <v>#N/A</v>
      </c>
      <c r="E281" s="38" t="e">
        <f>_xlfn.XLOOKUP(B281,T_DORSALES[DORSAL],T_DORSALES[CATEGORÍA])</f>
        <v>#N/A</v>
      </c>
    </row>
    <row r="282" spans="2:5" hidden="1" x14ac:dyDescent="0.35">
      <c r="B282" s="199"/>
      <c r="C282" s="208"/>
      <c r="D282" s="38" t="e">
        <f>VLOOKUP(B282,'1 - Dorsales clubs'!B:C,2,FALSE)</f>
        <v>#N/A</v>
      </c>
      <c r="E282" s="38" t="e">
        <f>_xlfn.XLOOKUP(B282,T_DORSALES[DORSAL],T_DORSALES[CATEGORÍA])</f>
        <v>#N/A</v>
      </c>
    </row>
    <row r="283" spans="2:5" hidden="1" x14ac:dyDescent="0.35">
      <c r="B283" s="199"/>
      <c r="C283" s="208"/>
      <c r="D283" s="38" t="e">
        <f>VLOOKUP(B283,'1 - Dorsales clubs'!B:C,2,FALSE)</f>
        <v>#N/A</v>
      </c>
      <c r="E283" s="38" t="e">
        <f>_xlfn.XLOOKUP(B283,T_DORSALES[DORSAL],T_DORSALES[CATEGORÍA])</f>
        <v>#N/A</v>
      </c>
    </row>
    <row r="284" spans="2:5" hidden="1" x14ac:dyDescent="0.35">
      <c r="B284" s="199"/>
      <c r="C284" s="208"/>
      <c r="D284" s="38" t="e">
        <f>VLOOKUP(B284,'1 - Dorsales clubs'!B:C,2,FALSE)</f>
        <v>#N/A</v>
      </c>
      <c r="E284" s="38" t="e">
        <f>_xlfn.XLOOKUP(B284,T_DORSALES[DORSAL],T_DORSALES[CATEGORÍA])</f>
        <v>#N/A</v>
      </c>
    </row>
    <row r="285" spans="2:5" hidden="1" x14ac:dyDescent="0.35">
      <c r="B285" s="199"/>
      <c r="C285" s="208"/>
      <c r="D285" s="38" t="e">
        <f>VLOOKUP(B285,'1 - Dorsales clubs'!B:C,2,FALSE)</f>
        <v>#N/A</v>
      </c>
      <c r="E285" s="38" t="e">
        <f>_xlfn.XLOOKUP(B285,T_DORSALES[DORSAL],T_DORSALES[CATEGORÍA])</f>
        <v>#N/A</v>
      </c>
    </row>
    <row r="286" spans="2:5" hidden="1" x14ac:dyDescent="0.35">
      <c r="B286" s="199"/>
      <c r="C286" s="208"/>
      <c r="D286" s="38" t="e">
        <f>VLOOKUP(B286,'1 - Dorsales clubs'!B:C,2,FALSE)</f>
        <v>#N/A</v>
      </c>
      <c r="E286" s="38" t="e">
        <f>_xlfn.XLOOKUP(B286,T_DORSALES[DORSAL],T_DORSALES[CATEGORÍA])</f>
        <v>#N/A</v>
      </c>
    </row>
    <row r="287" spans="2:5" hidden="1" x14ac:dyDescent="0.35">
      <c r="B287" s="199"/>
      <c r="C287" s="208"/>
      <c r="D287" s="38" t="e">
        <f>VLOOKUP(B287,'1 - Dorsales clubs'!B:C,2,FALSE)</f>
        <v>#N/A</v>
      </c>
      <c r="E287" s="38" t="e">
        <f>_xlfn.XLOOKUP(B287,T_DORSALES[DORSAL],T_DORSALES[CATEGORÍA])</f>
        <v>#N/A</v>
      </c>
    </row>
    <row r="288" spans="2:5" hidden="1" x14ac:dyDescent="0.35">
      <c r="B288" s="199"/>
      <c r="C288" s="208"/>
      <c r="D288" s="38" t="e">
        <f>VLOOKUP(B288,'1 - Dorsales clubs'!B:C,2,FALSE)</f>
        <v>#N/A</v>
      </c>
      <c r="E288" s="38" t="e">
        <f>_xlfn.XLOOKUP(B288,T_DORSALES[DORSAL],T_DORSALES[CATEGORÍA])</f>
        <v>#N/A</v>
      </c>
    </row>
    <row r="289" spans="2:5" hidden="1" x14ac:dyDescent="0.35">
      <c r="B289" s="199"/>
      <c r="C289" s="208"/>
      <c r="D289" s="38" t="e">
        <f>VLOOKUP(B289,'1 - Dorsales clubs'!B:C,2,FALSE)</f>
        <v>#N/A</v>
      </c>
      <c r="E289" s="38" t="e">
        <f>_xlfn.XLOOKUP(B289,T_DORSALES[DORSAL],T_DORSALES[CATEGORÍA])</f>
        <v>#N/A</v>
      </c>
    </row>
    <row r="290" spans="2:5" hidden="1" x14ac:dyDescent="0.35">
      <c r="B290" s="199"/>
      <c r="C290" s="208"/>
      <c r="D290" s="38" t="e">
        <f>VLOOKUP(B290,'1 - Dorsales clubs'!B:C,2,FALSE)</f>
        <v>#N/A</v>
      </c>
      <c r="E290" s="38" t="e">
        <f>_xlfn.XLOOKUP(B290,T_DORSALES[DORSAL],T_DORSALES[CATEGORÍA])</f>
        <v>#N/A</v>
      </c>
    </row>
    <row r="291" spans="2:5" hidden="1" x14ac:dyDescent="0.35">
      <c r="B291" s="199"/>
      <c r="C291" s="208"/>
      <c r="D291" s="38" t="e">
        <f>VLOOKUP(B291,'1 - Dorsales clubs'!B:C,2,FALSE)</f>
        <v>#N/A</v>
      </c>
      <c r="E291" s="38" t="e">
        <f>_xlfn.XLOOKUP(B291,T_DORSALES[DORSAL],T_DORSALES[CATEGORÍA])</f>
        <v>#N/A</v>
      </c>
    </row>
    <row r="292" spans="2:5" hidden="1" x14ac:dyDescent="0.35">
      <c r="B292" s="199"/>
      <c r="C292" s="208"/>
      <c r="D292" s="38" t="e">
        <f>VLOOKUP(B292,'1 - Dorsales clubs'!B:C,2,FALSE)</f>
        <v>#N/A</v>
      </c>
      <c r="E292" s="38" t="e">
        <f>_xlfn.XLOOKUP(B292,T_DORSALES[DORSAL],T_DORSALES[CATEGORÍA])</f>
        <v>#N/A</v>
      </c>
    </row>
    <row r="293" spans="2:5" x14ac:dyDescent="0.35">
      <c r="B293" s="38"/>
      <c r="C293" s="208"/>
      <c r="D293" s="38"/>
    </row>
    <row r="294" spans="2:5" x14ac:dyDescent="0.35">
      <c r="B294" s="38"/>
      <c r="C294" s="208"/>
      <c r="D294" s="38"/>
    </row>
    <row r="295" spans="2:5" x14ac:dyDescent="0.35">
      <c r="B295" s="38"/>
      <c r="C295" s="208"/>
      <c r="D295" s="38"/>
    </row>
    <row r="296" spans="2:5" x14ac:dyDescent="0.35">
      <c r="B296" s="38"/>
      <c r="C296" s="208"/>
      <c r="D296" s="38"/>
    </row>
    <row r="297" spans="2:5" x14ac:dyDescent="0.35">
      <c r="B297" s="38"/>
      <c r="C297" s="208"/>
      <c r="D297" s="38"/>
    </row>
    <row r="298" spans="2:5" x14ac:dyDescent="0.35">
      <c r="B298" s="38"/>
      <c r="C298" s="208"/>
      <c r="D298" s="38"/>
    </row>
    <row r="299" spans="2:5" x14ac:dyDescent="0.35">
      <c r="B299" s="199"/>
      <c r="C299" s="208"/>
      <c r="D299" s="38"/>
    </row>
    <row r="300" spans="2:5" x14ac:dyDescent="0.35">
      <c r="B300" s="38"/>
      <c r="C300" s="208"/>
      <c r="D300" s="38"/>
    </row>
    <row r="301" spans="2:5" x14ac:dyDescent="0.35">
      <c r="B301" s="199"/>
      <c r="C301" s="208"/>
      <c r="D301" s="38"/>
    </row>
    <row r="302" spans="2:5" x14ac:dyDescent="0.35">
      <c r="B302" s="38"/>
      <c r="C302" s="208"/>
      <c r="D302" s="38"/>
    </row>
    <row r="303" spans="2:5" x14ac:dyDescent="0.35">
      <c r="B303" s="199"/>
      <c r="C303" s="208"/>
      <c r="D303" s="38"/>
    </row>
    <row r="304" spans="2:5" x14ac:dyDescent="0.35">
      <c r="B304" s="38"/>
      <c r="C304" s="208"/>
      <c r="D304" s="38"/>
    </row>
    <row r="305" spans="2:4" x14ac:dyDescent="0.35">
      <c r="B305" s="199"/>
      <c r="C305" s="208"/>
      <c r="D305" s="38"/>
    </row>
    <row r="306" spans="2:4" x14ac:dyDescent="0.35">
      <c r="B306" s="38"/>
      <c r="C306" s="208"/>
      <c r="D306" s="38"/>
    </row>
    <row r="307" spans="2:4" x14ac:dyDescent="0.35">
      <c r="B307" s="199"/>
      <c r="C307" s="208"/>
      <c r="D307" s="38"/>
    </row>
    <row r="308" spans="2:4" x14ac:dyDescent="0.35">
      <c r="B308" s="38"/>
      <c r="C308" s="208"/>
      <c r="D308" s="38"/>
    </row>
    <row r="309" spans="2:4" x14ac:dyDescent="0.35">
      <c r="B309" s="199"/>
      <c r="C309" s="208"/>
      <c r="D309" s="38"/>
    </row>
    <row r="310" spans="2:4" x14ac:dyDescent="0.35">
      <c r="B310" s="38"/>
      <c r="C310" s="208"/>
      <c r="D310" s="38"/>
    </row>
    <row r="311" spans="2:4" x14ac:dyDescent="0.35">
      <c r="B311" s="199"/>
      <c r="C311" s="208"/>
      <c r="D311" s="38"/>
    </row>
    <row r="312" spans="2:4" x14ac:dyDescent="0.35">
      <c r="B312" s="38"/>
      <c r="C312" s="208"/>
      <c r="D312" s="38"/>
    </row>
    <row r="313" spans="2:4" x14ac:dyDescent="0.35">
      <c r="B313" s="199"/>
      <c r="C313" s="208"/>
      <c r="D313" s="38"/>
    </row>
    <row r="314" spans="2:4" x14ac:dyDescent="0.35">
      <c r="B314" s="38"/>
      <c r="C314" s="208"/>
      <c r="D314" s="38"/>
    </row>
    <row r="315" spans="2:4" x14ac:dyDescent="0.35">
      <c r="B315" s="199"/>
      <c r="C315" s="208"/>
      <c r="D315" s="38"/>
    </row>
    <row r="316" spans="2:4" x14ac:dyDescent="0.35">
      <c r="B316" s="38"/>
      <c r="C316" s="208"/>
      <c r="D316" s="38"/>
    </row>
    <row r="317" spans="2:4" x14ac:dyDescent="0.35">
      <c r="B317" s="199"/>
      <c r="C317" s="208"/>
      <c r="D317" s="38"/>
    </row>
    <row r="318" spans="2:4" x14ac:dyDescent="0.35">
      <c r="B318" s="38"/>
      <c r="C318" s="208"/>
      <c r="D318" s="38"/>
    </row>
    <row r="319" spans="2:4" x14ac:dyDescent="0.35">
      <c r="B319" s="199"/>
      <c r="C319" s="208"/>
      <c r="D319" s="38"/>
    </row>
    <row r="320" spans="2:4" x14ac:dyDescent="0.35">
      <c r="B320" s="38"/>
      <c r="C320" s="208"/>
      <c r="D320" s="38"/>
    </row>
    <row r="321" spans="2:4" x14ac:dyDescent="0.35">
      <c r="B321" s="199"/>
      <c r="C321" s="208"/>
      <c r="D321" s="38"/>
    </row>
    <row r="322" spans="2:4" x14ac:dyDescent="0.35">
      <c r="B322" s="38"/>
      <c r="C322" s="208"/>
      <c r="D322" s="38"/>
    </row>
    <row r="323" spans="2:4" x14ac:dyDescent="0.35">
      <c r="B323" s="199"/>
      <c r="C323" s="208"/>
      <c r="D323" s="38"/>
    </row>
    <row r="324" spans="2:4" x14ac:dyDescent="0.35">
      <c r="B324" s="38"/>
      <c r="C324" s="208"/>
      <c r="D324" s="38"/>
    </row>
    <row r="325" spans="2:4" x14ac:dyDescent="0.35">
      <c r="B325" s="199"/>
      <c r="C325" s="208"/>
      <c r="D325" s="38"/>
    </row>
    <row r="326" spans="2:4" x14ac:dyDescent="0.35">
      <c r="B326" s="38"/>
      <c r="C326" s="208"/>
      <c r="D326" s="38"/>
    </row>
    <row r="327" spans="2:4" x14ac:dyDescent="0.35">
      <c r="B327" s="199"/>
      <c r="C327" s="208"/>
      <c r="D327" s="38"/>
    </row>
    <row r="328" spans="2:4" x14ac:dyDescent="0.35">
      <c r="B328" s="38"/>
      <c r="C328" s="208"/>
      <c r="D328" s="38"/>
    </row>
    <row r="329" spans="2:4" x14ac:dyDescent="0.35">
      <c r="B329" s="199"/>
      <c r="C329" s="208"/>
      <c r="D329" s="38"/>
    </row>
    <row r="330" spans="2:4" x14ac:dyDescent="0.35">
      <c r="B330" s="38"/>
      <c r="C330" s="208"/>
      <c r="D330" s="38"/>
    </row>
    <row r="331" spans="2:4" x14ac:dyDescent="0.35">
      <c r="B331" s="199"/>
      <c r="C331" s="208"/>
      <c r="D331" s="38"/>
    </row>
    <row r="332" spans="2:4" x14ac:dyDescent="0.35">
      <c r="B332" s="38"/>
      <c r="C332" s="208"/>
      <c r="D332" s="38"/>
    </row>
    <row r="333" spans="2:4" x14ac:dyDescent="0.35">
      <c r="B333" s="199"/>
      <c r="C333" s="208"/>
      <c r="D333" s="38"/>
    </row>
    <row r="334" spans="2:4" x14ac:dyDescent="0.35">
      <c r="B334" s="38"/>
      <c r="C334" s="208"/>
      <c r="D334" s="38"/>
    </row>
    <row r="335" spans="2:4" x14ac:dyDescent="0.35">
      <c r="B335" s="199"/>
      <c r="C335" s="208"/>
      <c r="D335" s="38"/>
    </row>
    <row r="336" spans="2:4" x14ac:dyDescent="0.35">
      <c r="B336" s="38"/>
      <c r="C336" s="208"/>
      <c r="D336" s="38"/>
    </row>
    <row r="337" spans="2:4" x14ac:dyDescent="0.35">
      <c r="B337" s="199"/>
      <c r="C337" s="208"/>
      <c r="D337" s="38"/>
    </row>
    <row r="338" spans="2:4" x14ac:dyDescent="0.35">
      <c r="B338" s="38"/>
      <c r="C338" s="208"/>
      <c r="D338" s="38"/>
    </row>
    <row r="339" spans="2:4" x14ac:dyDescent="0.35">
      <c r="B339" s="199"/>
      <c r="C339" s="208"/>
      <c r="D339" s="38"/>
    </row>
    <row r="340" spans="2:4" x14ac:dyDescent="0.35">
      <c r="B340" s="38"/>
      <c r="C340" s="208"/>
      <c r="D340" s="38"/>
    </row>
    <row r="341" spans="2:4" x14ac:dyDescent="0.35">
      <c r="B341" s="199"/>
      <c r="C341" s="208"/>
      <c r="D341" s="38"/>
    </row>
    <row r="342" spans="2:4" x14ac:dyDescent="0.35">
      <c r="B342" s="38"/>
      <c r="C342" s="208"/>
      <c r="D342" s="38"/>
    </row>
    <row r="343" spans="2:4" x14ac:dyDescent="0.35">
      <c r="B343" s="199"/>
      <c r="C343" s="208"/>
      <c r="D343" s="38"/>
    </row>
    <row r="344" spans="2:4" x14ac:dyDescent="0.35">
      <c r="B344" s="38"/>
      <c r="C344" s="208"/>
      <c r="D344" s="38"/>
    </row>
    <row r="345" spans="2:4" x14ac:dyDescent="0.35">
      <c r="B345" s="199"/>
      <c r="C345" s="208"/>
      <c r="D345" s="38"/>
    </row>
    <row r="346" spans="2:4" x14ac:dyDescent="0.35">
      <c r="B346" s="38"/>
      <c r="C346" s="208"/>
      <c r="D346" s="38"/>
    </row>
    <row r="347" spans="2:4" x14ac:dyDescent="0.35">
      <c r="B347" s="38"/>
      <c r="C347" s="208"/>
      <c r="D347" s="38"/>
    </row>
    <row r="348" spans="2:4" x14ac:dyDescent="0.35">
      <c r="B348" s="38"/>
      <c r="C348" s="208"/>
      <c r="D348" s="38"/>
    </row>
    <row r="349" spans="2:4" x14ac:dyDescent="0.35">
      <c r="B349" s="38"/>
      <c r="C349" s="208"/>
      <c r="D349" s="38"/>
    </row>
    <row r="350" spans="2:4" x14ac:dyDescent="0.35">
      <c r="B350" s="38"/>
      <c r="C350" s="208"/>
      <c r="D350" s="38"/>
    </row>
    <row r="351" spans="2:4" x14ac:dyDescent="0.35">
      <c r="B351" s="38"/>
      <c r="C351" s="208"/>
      <c r="D351" s="38"/>
    </row>
    <row r="352" spans="2:4" x14ac:dyDescent="0.35">
      <c r="B352" s="38"/>
      <c r="C352" s="208"/>
      <c r="D352" s="38"/>
    </row>
    <row r="353" spans="2:4" x14ac:dyDescent="0.35">
      <c r="B353" s="38"/>
      <c r="C353" s="208"/>
      <c r="D353" s="38"/>
    </row>
    <row r="354" spans="2:4" x14ac:dyDescent="0.35">
      <c r="B354" s="38"/>
      <c r="C354" s="208"/>
      <c r="D354" s="38"/>
    </row>
    <row r="355" spans="2:4" x14ac:dyDescent="0.35">
      <c r="B355" s="38"/>
      <c r="C355" s="208"/>
      <c r="D355" s="38"/>
    </row>
    <row r="356" spans="2:4" x14ac:dyDescent="0.35">
      <c r="B356" s="38"/>
      <c r="C356" s="208"/>
      <c r="D356" s="38"/>
    </row>
    <row r="357" spans="2:4" x14ac:dyDescent="0.35">
      <c r="B357" s="38"/>
      <c r="C357" s="208"/>
      <c r="D357" s="38"/>
    </row>
    <row r="358" spans="2:4" x14ac:dyDescent="0.35">
      <c r="B358" s="38"/>
      <c r="C358" s="208"/>
      <c r="D358" s="38"/>
    </row>
    <row r="359" spans="2:4" x14ac:dyDescent="0.35">
      <c r="B359" s="38"/>
      <c r="C359" s="208"/>
      <c r="D359" s="38"/>
    </row>
    <row r="360" spans="2:4" x14ac:dyDescent="0.35">
      <c r="B360" s="38"/>
      <c r="C360" s="208"/>
      <c r="D360" s="38"/>
    </row>
    <row r="361" spans="2:4" x14ac:dyDescent="0.35">
      <c r="B361" s="38"/>
      <c r="C361" s="208"/>
      <c r="D361" s="38"/>
    </row>
    <row r="362" spans="2:4" x14ac:dyDescent="0.35">
      <c r="B362" s="38"/>
      <c r="C362" s="208"/>
      <c r="D362" s="38"/>
    </row>
    <row r="363" spans="2:4" x14ac:dyDescent="0.35">
      <c r="B363" s="38"/>
      <c r="C363" s="208"/>
      <c r="D363" s="38"/>
    </row>
    <row r="364" spans="2:4" x14ac:dyDescent="0.35">
      <c r="B364" s="38"/>
      <c r="C364" s="208"/>
      <c r="D364" s="38"/>
    </row>
    <row r="365" spans="2:4" x14ac:dyDescent="0.35">
      <c r="B365" s="38"/>
      <c r="C365" s="208"/>
      <c r="D365" s="38"/>
    </row>
    <row r="366" spans="2:4" x14ac:dyDescent="0.35">
      <c r="B366" s="38"/>
      <c r="C366" s="208"/>
      <c r="D366" s="38"/>
    </row>
    <row r="367" spans="2:4" x14ac:dyDescent="0.35">
      <c r="B367" s="38"/>
      <c r="C367" s="208"/>
      <c r="D367" s="38"/>
    </row>
    <row r="368" spans="2:4" x14ac:dyDescent="0.35">
      <c r="B368" s="38"/>
      <c r="C368" s="208"/>
      <c r="D368" s="38"/>
    </row>
    <row r="369" spans="2:4" x14ac:dyDescent="0.35">
      <c r="B369" s="38"/>
      <c r="C369" s="208"/>
      <c r="D369" s="38"/>
    </row>
    <row r="370" spans="2:4" x14ac:dyDescent="0.35">
      <c r="B370" s="38"/>
      <c r="C370" s="208"/>
      <c r="D370" s="38"/>
    </row>
    <row r="371" spans="2:4" x14ac:dyDescent="0.35">
      <c r="B371" s="38"/>
      <c r="C371" s="208"/>
      <c r="D371" s="38"/>
    </row>
    <row r="372" spans="2:4" x14ac:dyDescent="0.35">
      <c r="B372" s="38"/>
      <c r="C372" s="208"/>
      <c r="D372" s="38"/>
    </row>
    <row r="373" spans="2:4" x14ac:dyDescent="0.35">
      <c r="B373" s="38"/>
      <c r="C373" s="208"/>
      <c r="D373" s="38"/>
    </row>
    <row r="374" spans="2:4" x14ac:dyDescent="0.35">
      <c r="B374" s="38"/>
      <c r="C374" s="208"/>
      <c r="D374" s="38"/>
    </row>
    <row r="375" spans="2:4" x14ac:dyDescent="0.35">
      <c r="B375" s="38"/>
      <c r="C375" s="208"/>
      <c r="D375" s="38"/>
    </row>
    <row r="376" spans="2:4" x14ac:dyDescent="0.35">
      <c r="B376" s="38"/>
      <c r="C376" s="208"/>
      <c r="D376" s="38"/>
    </row>
    <row r="377" spans="2:4" x14ac:dyDescent="0.35">
      <c r="B377" s="38"/>
      <c r="C377" s="208"/>
      <c r="D377" s="38"/>
    </row>
    <row r="378" spans="2:4" x14ac:dyDescent="0.35">
      <c r="B378" s="38"/>
      <c r="C378" s="208"/>
      <c r="D378" s="38"/>
    </row>
    <row r="379" spans="2:4" x14ac:dyDescent="0.35">
      <c r="B379" s="38"/>
      <c r="C379" s="208"/>
      <c r="D379" s="38"/>
    </row>
    <row r="380" spans="2:4" x14ac:dyDescent="0.35">
      <c r="B380" s="38"/>
      <c r="C380" s="208"/>
      <c r="D380" s="38"/>
    </row>
    <row r="381" spans="2:4" x14ac:dyDescent="0.35">
      <c r="B381" s="38"/>
      <c r="C381" s="208"/>
      <c r="D381" s="38"/>
    </row>
    <row r="382" spans="2:4" x14ac:dyDescent="0.35">
      <c r="B382" s="38"/>
      <c r="C382" s="208"/>
      <c r="D382" s="38"/>
    </row>
    <row r="383" spans="2:4" x14ac:dyDescent="0.35">
      <c r="B383" s="38"/>
      <c r="C383" s="208"/>
      <c r="D383" s="38"/>
    </row>
    <row r="384" spans="2:4" x14ac:dyDescent="0.35">
      <c r="B384" s="38"/>
      <c r="C384" s="208"/>
      <c r="D384" s="38"/>
    </row>
    <row r="385" spans="2:4" x14ac:dyDescent="0.35">
      <c r="B385" s="38"/>
      <c r="C385" s="208"/>
      <c r="D385" s="38"/>
    </row>
    <row r="386" spans="2:4" x14ac:dyDescent="0.35">
      <c r="B386" s="38"/>
      <c r="C386" s="208"/>
      <c r="D386" s="38"/>
    </row>
    <row r="387" spans="2:4" x14ac:dyDescent="0.35">
      <c r="B387" s="38"/>
      <c r="C387" s="208"/>
      <c r="D387" s="38"/>
    </row>
    <row r="388" spans="2:4" x14ac:dyDescent="0.35">
      <c r="B388" s="38"/>
      <c r="C388" s="208"/>
      <c r="D388" s="38"/>
    </row>
    <row r="389" spans="2:4" x14ac:dyDescent="0.35">
      <c r="B389" s="38"/>
      <c r="C389" s="208"/>
      <c r="D389" s="38"/>
    </row>
    <row r="390" spans="2:4" x14ac:dyDescent="0.35">
      <c r="B390" s="38"/>
      <c r="C390" s="208"/>
      <c r="D390" s="38"/>
    </row>
    <row r="391" spans="2:4" x14ac:dyDescent="0.35">
      <c r="B391" s="38"/>
      <c r="C391" s="208"/>
      <c r="D391" s="38"/>
    </row>
    <row r="392" spans="2:4" x14ac:dyDescent="0.35">
      <c r="B392" s="38"/>
      <c r="C392" s="208"/>
      <c r="D392" s="38"/>
    </row>
    <row r="393" spans="2:4" x14ac:dyDescent="0.35">
      <c r="B393" s="38"/>
      <c r="C393" s="208"/>
      <c r="D393" s="38"/>
    </row>
    <row r="394" spans="2:4" x14ac:dyDescent="0.35">
      <c r="B394" s="38"/>
      <c r="C394" s="208"/>
      <c r="D394" s="38"/>
    </row>
    <row r="395" spans="2:4" x14ac:dyDescent="0.35">
      <c r="B395" s="38"/>
      <c r="C395" s="208"/>
      <c r="D395" s="38"/>
    </row>
    <row r="396" spans="2:4" x14ac:dyDescent="0.35">
      <c r="B396" s="38"/>
      <c r="C396" s="208"/>
      <c r="D396" s="38"/>
    </row>
    <row r="397" spans="2:4" x14ac:dyDescent="0.35">
      <c r="B397" s="38"/>
      <c r="C397" s="208"/>
      <c r="D397" s="38"/>
    </row>
    <row r="398" spans="2:4" x14ac:dyDescent="0.35">
      <c r="B398" s="38"/>
      <c r="C398" s="208"/>
      <c r="D398" s="38"/>
    </row>
    <row r="399" spans="2:4" x14ac:dyDescent="0.35">
      <c r="B399" s="38"/>
      <c r="C399" s="208"/>
      <c r="D399" s="38"/>
    </row>
    <row r="400" spans="2:4" x14ac:dyDescent="0.35">
      <c r="B400" s="38"/>
      <c r="C400" s="208"/>
      <c r="D400" s="38"/>
    </row>
    <row r="401" spans="2:4" x14ac:dyDescent="0.35">
      <c r="B401" s="38"/>
      <c r="C401" s="208"/>
      <c r="D401" s="38"/>
    </row>
    <row r="402" spans="2:4" x14ac:dyDescent="0.35">
      <c r="B402" s="38"/>
      <c r="C402" s="208"/>
      <c r="D402" s="38"/>
    </row>
    <row r="403" spans="2:4" x14ac:dyDescent="0.35">
      <c r="B403" s="38"/>
      <c r="C403" s="208"/>
      <c r="D403" s="38"/>
    </row>
    <row r="404" spans="2:4" x14ac:dyDescent="0.35">
      <c r="B404" s="38"/>
      <c r="C404" s="208"/>
      <c r="D404" s="38"/>
    </row>
    <row r="405" spans="2:4" x14ac:dyDescent="0.35">
      <c r="B405" s="38"/>
      <c r="C405" s="208"/>
      <c r="D405" s="38"/>
    </row>
    <row r="406" spans="2:4" x14ac:dyDescent="0.35">
      <c r="B406" s="38"/>
      <c r="C406" s="208"/>
      <c r="D406" s="38"/>
    </row>
    <row r="407" spans="2:4" x14ac:dyDescent="0.35">
      <c r="B407" s="38"/>
      <c r="C407" s="208"/>
      <c r="D407" s="38"/>
    </row>
    <row r="408" spans="2:4" x14ac:dyDescent="0.35">
      <c r="B408" s="38"/>
      <c r="C408" s="208"/>
      <c r="D408" s="38"/>
    </row>
    <row r="409" spans="2:4" x14ac:dyDescent="0.35">
      <c r="B409" s="38"/>
      <c r="C409" s="208"/>
      <c r="D409" s="38"/>
    </row>
    <row r="410" spans="2:4" x14ac:dyDescent="0.35">
      <c r="B410" s="38"/>
      <c r="C410" s="208"/>
      <c r="D410" s="38"/>
    </row>
    <row r="411" spans="2:4" x14ac:dyDescent="0.35">
      <c r="B411" s="38"/>
      <c r="C411" s="208"/>
      <c r="D411" s="38"/>
    </row>
    <row r="412" spans="2:4" x14ac:dyDescent="0.35">
      <c r="B412" s="38"/>
      <c r="C412" s="208"/>
      <c r="D412" s="38"/>
    </row>
    <row r="413" spans="2:4" x14ac:dyDescent="0.35">
      <c r="B413" s="38"/>
      <c r="C413" s="208"/>
      <c r="D413" s="38"/>
    </row>
    <row r="414" spans="2:4" x14ac:dyDescent="0.35">
      <c r="B414" s="38"/>
      <c r="C414" s="208"/>
      <c r="D414" s="38"/>
    </row>
    <row r="415" spans="2:4" x14ac:dyDescent="0.35">
      <c r="B415" s="38"/>
      <c r="C415" s="208"/>
      <c r="D415" s="38"/>
    </row>
    <row r="416" spans="2:4" x14ac:dyDescent="0.35">
      <c r="B416" s="38"/>
      <c r="C416" s="208"/>
      <c r="D416" s="38"/>
    </row>
    <row r="417" spans="2:4" x14ac:dyDescent="0.35">
      <c r="B417" s="38"/>
      <c r="C417" s="208"/>
      <c r="D417" s="38"/>
    </row>
    <row r="418" spans="2:4" x14ac:dyDescent="0.35">
      <c r="B418" s="38"/>
      <c r="C418" s="208"/>
      <c r="D418" s="38"/>
    </row>
    <row r="419" spans="2:4" x14ac:dyDescent="0.35">
      <c r="B419" s="38"/>
      <c r="C419" s="208"/>
      <c r="D419" s="38"/>
    </row>
    <row r="420" spans="2:4" x14ac:dyDescent="0.35">
      <c r="B420" s="38"/>
      <c r="C420" s="208"/>
      <c r="D420" s="38"/>
    </row>
    <row r="421" spans="2:4" x14ac:dyDescent="0.35">
      <c r="B421" s="38"/>
      <c r="C421" s="208"/>
      <c r="D421" s="38"/>
    </row>
    <row r="422" spans="2:4" x14ac:dyDescent="0.35">
      <c r="B422" s="38"/>
      <c r="C422" s="208"/>
      <c r="D422" s="38"/>
    </row>
    <row r="423" spans="2:4" x14ac:dyDescent="0.35">
      <c r="B423" s="38"/>
      <c r="C423" s="208"/>
      <c r="D423" s="38"/>
    </row>
    <row r="424" spans="2:4" x14ac:dyDescent="0.35">
      <c r="B424" s="38"/>
      <c r="C424" s="208"/>
      <c r="D424" s="38"/>
    </row>
    <row r="425" spans="2:4" x14ac:dyDescent="0.35">
      <c r="B425" s="38"/>
      <c r="C425" s="208"/>
      <c r="D425" s="38"/>
    </row>
    <row r="426" spans="2:4" x14ac:dyDescent="0.35">
      <c r="B426" s="38"/>
      <c r="C426" s="208"/>
      <c r="D426" s="38"/>
    </row>
    <row r="427" spans="2:4" x14ac:dyDescent="0.35">
      <c r="B427" s="38"/>
      <c r="C427" s="208"/>
      <c r="D427" s="38"/>
    </row>
    <row r="428" spans="2:4" x14ac:dyDescent="0.35">
      <c r="B428" s="38"/>
      <c r="C428" s="208"/>
      <c r="D428" s="38"/>
    </row>
    <row r="429" spans="2:4" x14ac:dyDescent="0.35">
      <c r="B429" s="38"/>
      <c r="C429" s="208"/>
      <c r="D429" s="38"/>
    </row>
    <row r="430" spans="2:4" x14ac:dyDescent="0.35">
      <c r="B430" s="38"/>
      <c r="C430" s="208"/>
      <c r="D430" s="38"/>
    </row>
    <row r="431" spans="2:4" x14ac:dyDescent="0.35">
      <c r="B431" s="38"/>
      <c r="C431" s="208"/>
      <c r="D431" s="38"/>
    </row>
    <row r="432" spans="2:4" x14ac:dyDescent="0.35">
      <c r="B432" s="38"/>
      <c r="C432" s="208"/>
      <c r="D432" s="38"/>
    </row>
    <row r="433" spans="2:4" x14ac:dyDescent="0.35">
      <c r="B433" s="38"/>
      <c r="C433" s="208"/>
      <c r="D433" s="38"/>
    </row>
    <row r="434" spans="2:4" x14ac:dyDescent="0.35">
      <c r="B434" s="38"/>
      <c r="C434" s="208"/>
      <c r="D434" s="38"/>
    </row>
    <row r="435" spans="2:4" x14ac:dyDescent="0.35">
      <c r="B435" s="38"/>
      <c r="C435" s="208"/>
      <c r="D435" s="38"/>
    </row>
    <row r="436" spans="2:4" x14ac:dyDescent="0.35">
      <c r="B436" s="38"/>
      <c r="C436" s="208"/>
      <c r="D436" s="38"/>
    </row>
    <row r="437" spans="2:4" x14ac:dyDescent="0.35">
      <c r="B437" s="38"/>
      <c r="C437" s="208"/>
      <c r="D437" s="38"/>
    </row>
    <row r="438" spans="2:4" x14ac:dyDescent="0.35">
      <c r="B438" s="38"/>
      <c r="C438" s="208"/>
      <c r="D438" s="38"/>
    </row>
    <row r="439" spans="2:4" x14ac:dyDescent="0.35">
      <c r="B439" s="38"/>
      <c r="C439" s="208"/>
      <c r="D439" s="38"/>
    </row>
    <row r="440" spans="2:4" x14ac:dyDescent="0.35">
      <c r="B440" s="38"/>
      <c r="C440" s="208"/>
      <c r="D440" s="38"/>
    </row>
    <row r="441" spans="2:4" x14ac:dyDescent="0.35">
      <c r="B441" s="38"/>
      <c r="C441" s="208"/>
      <c r="D441" s="38"/>
    </row>
    <row r="442" spans="2:4" x14ac:dyDescent="0.35">
      <c r="B442" s="38"/>
      <c r="C442" s="208"/>
      <c r="D442" s="38"/>
    </row>
    <row r="443" spans="2:4" x14ac:dyDescent="0.35">
      <c r="B443" s="38"/>
      <c r="C443" s="208"/>
      <c r="D443" s="38"/>
    </row>
    <row r="444" spans="2:4" x14ac:dyDescent="0.35">
      <c r="B444" s="38"/>
      <c r="C444" s="208"/>
      <c r="D444" s="38"/>
    </row>
    <row r="445" spans="2:4" x14ac:dyDescent="0.35">
      <c r="B445" s="38"/>
      <c r="C445" s="208"/>
      <c r="D445" s="38"/>
    </row>
    <row r="446" spans="2:4" x14ac:dyDescent="0.35">
      <c r="B446" s="38"/>
      <c r="C446" s="208"/>
      <c r="D446" s="38"/>
    </row>
    <row r="447" spans="2:4" x14ac:dyDescent="0.35">
      <c r="B447" s="38"/>
      <c r="C447" s="208"/>
      <c r="D447" s="38"/>
    </row>
    <row r="448" spans="2:4" x14ac:dyDescent="0.35">
      <c r="B448" s="38"/>
      <c r="C448" s="208"/>
      <c r="D448" s="38"/>
    </row>
    <row r="449" spans="2:4" x14ac:dyDescent="0.35">
      <c r="B449" s="38"/>
      <c r="C449" s="208"/>
      <c r="D449" s="38"/>
    </row>
    <row r="450" spans="2:4" x14ac:dyDescent="0.35">
      <c r="B450" s="38"/>
      <c r="C450" s="208"/>
      <c r="D450" s="38"/>
    </row>
    <row r="451" spans="2:4" x14ac:dyDescent="0.35">
      <c r="B451" s="38"/>
      <c r="C451" s="208"/>
      <c r="D451" s="38"/>
    </row>
    <row r="452" spans="2:4" x14ac:dyDescent="0.35">
      <c r="B452" s="38"/>
      <c r="C452" s="208"/>
      <c r="D452" s="38"/>
    </row>
    <row r="453" spans="2:4" x14ac:dyDescent="0.35">
      <c r="B453" s="38"/>
      <c r="C453" s="208"/>
      <c r="D453" s="38"/>
    </row>
    <row r="454" spans="2:4" x14ac:dyDescent="0.35">
      <c r="B454" s="38"/>
      <c r="C454" s="208"/>
      <c r="D454" s="38"/>
    </row>
    <row r="455" spans="2:4" x14ac:dyDescent="0.35">
      <c r="B455" s="38"/>
      <c r="C455" s="208"/>
      <c r="D455" s="38"/>
    </row>
    <row r="456" spans="2:4" x14ac:dyDescent="0.35">
      <c r="B456" s="38"/>
      <c r="C456" s="208"/>
      <c r="D456" s="38"/>
    </row>
    <row r="457" spans="2:4" x14ac:dyDescent="0.35">
      <c r="B457" s="38"/>
      <c r="C457" s="208"/>
      <c r="D457" s="38"/>
    </row>
    <row r="458" spans="2:4" x14ac:dyDescent="0.35">
      <c r="B458" s="38"/>
      <c r="C458" s="208"/>
      <c r="D458" s="38"/>
    </row>
    <row r="459" spans="2:4" x14ac:dyDescent="0.35">
      <c r="B459" s="38"/>
      <c r="C459" s="208"/>
      <c r="D459" s="38"/>
    </row>
    <row r="460" spans="2:4" x14ac:dyDescent="0.35">
      <c r="B460" s="38"/>
      <c r="C460" s="208"/>
      <c r="D460" s="38"/>
    </row>
    <row r="461" spans="2:4" x14ac:dyDescent="0.35">
      <c r="B461" s="38"/>
      <c r="C461" s="208"/>
      <c r="D461" s="38"/>
    </row>
    <row r="462" spans="2:4" x14ac:dyDescent="0.35">
      <c r="B462" s="38"/>
      <c r="C462" s="208"/>
      <c r="D462" s="38"/>
    </row>
    <row r="463" spans="2:4" x14ac:dyDescent="0.35">
      <c r="B463" s="38"/>
      <c r="C463" s="208"/>
      <c r="D463" s="38"/>
    </row>
    <row r="464" spans="2:4" x14ac:dyDescent="0.35">
      <c r="B464" s="38"/>
      <c r="C464" s="208"/>
      <c r="D464" s="38"/>
    </row>
    <row r="465" spans="2:4" x14ac:dyDescent="0.35">
      <c r="B465" s="38"/>
      <c r="C465" s="208"/>
      <c r="D465" s="38"/>
    </row>
    <row r="466" spans="2:4" x14ac:dyDescent="0.35">
      <c r="B466" s="38"/>
      <c r="C466" s="208"/>
      <c r="D466" s="38"/>
    </row>
    <row r="467" spans="2:4" x14ac:dyDescent="0.35">
      <c r="B467" s="38"/>
      <c r="C467" s="208"/>
      <c r="D467" s="38"/>
    </row>
    <row r="468" spans="2:4" x14ac:dyDescent="0.35">
      <c r="B468" s="38"/>
      <c r="C468" s="208"/>
      <c r="D468" s="38"/>
    </row>
    <row r="469" spans="2:4" x14ac:dyDescent="0.35">
      <c r="B469" s="38"/>
      <c r="C469" s="208"/>
      <c r="D469" s="38"/>
    </row>
    <row r="470" spans="2:4" x14ac:dyDescent="0.35">
      <c r="B470" s="38"/>
      <c r="C470" s="208"/>
      <c r="D470" s="38"/>
    </row>
    <row r="471" spans="2:4" x14ac:dyDescent="0.35">
      <c r="B471" s="38"/>
      <c r="C471" s="208"/>
      <c r="D471" s="38"/>
    </row>
    <row r="472" spans="2:4" x14ac:dyDescent="0.35">
      <c r="B472" s="38"/>
      <c r="C472" s="208"/>
      <c r="D472" s="38"/>
    </row>
    <row r="473" spans="2:4" x14ac:dyDescent="0.35">
      <c r="B473" s="38"/>
      <c r="C473" s="208"/>
      <c r="D473" s="38"/>
    </row>
    <row r="474" spans="2:4" x14ac:dyDescent="0.35">
      <c r="B474" s="38"/>
      <c r="C474" s="208"/>
      <c r="D474" s="38"/>
    </row>
    <row r="475" spans="2:4" x14ac:dyDescent="0.35">
      <c r="B475" s="38"/>
      <c r="C475" s="208"/>
      <c r="D475" s="38"/>
    </row>
    <row r="476" spans="2:4" x14ac:dyDescent="0.35">
      <c r="B476" s="38"/>
      <c r="C476" s="208"/>
      <c r="D476" s="38"/>
    </row>
    <row r="477" spans="2:4" x14ac:dyDescent="0.35">
      <c r="B477" s="38"/>
      <c r="C477" s="208"/>
      <c r="D477" s="38"/>
    </row>
    <row r="478" spans="2:4" x14ac:dyDescent="0.35">
      <c r="B478" s="38"/>
      <c r="C478" s="208"/>
      <c r="D478" s="38"/>
    </row>
    <row r="479" spans="2:4" x14ac:dyDescent="0.35">
      <c r="B479" s="38"/>
      <c r="C479" s="208"/>
      <c r="D479" s="38"/>
    </row>
    <row r="480" spans="2:4" x14ac:dyDescent="0.35">
      <c r="B480" s="38"/>
      <c r="C480" s="208"/>
      <c r="D480" s="38"/>
    </row>
    <row r="481" spans="2:4" x14ac:dyDescent="0.35">
      <c r="B481" s="38"/>
      <c r="C481" s="208"/>
      <c r="D481" s="38"/>
    </row>
    <row r="482" spans="2:4" x14ac:dyDescent="0.35">
      <c r="B482" s="38"/>
      <c r="C482" s="208"/>
      <c r="D482" s="38"/>
    </row>
    <row r="483" spans="2:4" x14ac:dyDescent="0.35">
      <c r="B483" s="38"/>
      <c r="C483" s="208"/>
      <c r="D483" s="38"/>
    </row>
    <row r="484" spans="2:4" x14ac:dyDescent="0.35">
      <c r="B484" s="38"/>
      <c r="C484" s="208"/>
      <c r="D484" s="38"/>
    </row>
    <row r="485" spans="2:4" x14ac:dyDescent="0.35">
      <c r="B485" s="38"/>
      <c r="C485" s="208"/>
      <c r="D485" s="38"/>
    </row>
    <row r="486" spans="2:4" x14ac:dyDescent="0.35">
      <c r="B486" s="38"/>
      <c r="C486" s="208"/>
      <c r="D486" s="38"/>
    </row>
    <row r="487" spans="2:4" x14ac:dyDescent="0.35">
      <c r="B487" s="38"/>
      <c r="C487" s="208"/>
      <c r="D487" s="38"/>
    </row>
    <row r="488" spans="2:4" x14ac:dyDescent="0.35">
      <c r="B488" s="38"/>
      <c r="C488" s="208"/>
      <c r="D488" s="38"/>
    </row>
    <row r="489" spans="2:4" x14ac:dyDescent="0.35">
      <c r="B489" s="38"/>
      <c r="C489" s="208"/>
      <c r="D489" s="38"/>
    </row>
    <row r="490" spans="2:4" x14ac:dyDescent="0.35">
      <c r="B490" s="38"/>
      <c r="C490" s="208"/>
      <c r="D490" s="38"/>
    </row>
    <row r="491" spans="2:4" x14ac:dyDescent="0.35">
      <c r="B491" s="38"/>
      <c r="C491" s="208"/>
      <c r="D491" s="38"/>
    </row>
    <row r="492" spans="2:4" x14ac:dyDescent="0.35">
      <c r="B492" s="38"/>
      <c r="C492" s="208"/>
      <c r="D492" s="38"/>
    </row>
    <row r="493" spans="2:4" x14ac:dyDescent="0.35">
      <c r="B493" s="38"/>
      <c r="C493" s="208"/>
      <c r="D493" s="38"/>
    </row>
    <row r="494" spans="2:4" x14ac:dyDescent="0.35">
      <c r="B494" s="38"/>
      <c r="C494" s="208"/>
      <c r="D494" s="38"/>
    </row>
    <row r="495" spans="2:4" x14ac:dyDescent="0.35">
      <c r="B495" s="38"/>
      <c r="C495" s="208"/>
      <c r="D495" s="38"/>
    </row>
    <row r="496" spans="2:4" x14ac:dyDescent="0.35">
      <c r="B496" s="38"/>
      <c r="C496" s="208"/>
      <c r="D496" s="38"/>
    </row>
    <row r="497" spans="2:4" x14ac:dyDescent="0.35">
      <c r="B497" s="38"/>
      <c r="C497" s="208"/>
      <c r="D497" s="38"/>
    </row>
    <row r="498" spans="2:4" x14ac:dyDescent="0.35">
      <c r="B498" s="38"/>
      <c r="C498" s="208"/>
      <c r="D498" s="38"/>
    </row>
    <row r="499" spans="2:4" x14ac:dyDescent="0.35">
      <c r="B499" s="38"/>
      <c r="C499" s="208"/>
      <c r="D499" s="38"/>
    </row>
    <row r="500" spans="2:4" x14ac:dyDescent="0.35">
      <c r="B500" s="38"/>
      <c r="C500" s="208"/>
      <c r="D500" s="38"/>
    </row>
    <row r="501" spans="2:4" x14ac:dyDescent="0.35">
      <c r="B501" s="38"/>
      <c r="C501" s="208"/>
      <c r="D501" s="38"/>
    </row>
    <row r="502" spans="2:4" x14ac:dyDescent="0.35">
      <c r="B502" s="38"/>
      <c r="C502" s="208"/>
      <c r="D502" s="38"/>
    </row>
    <row r="503" spans="2:4" x14ac:dyDescent="0.35">
      <c r="B503" s="38"/>
      <c r="C503" s="208"/>
      <c r="D503" s="38"/>
    </row>
    <row r="504" spans="2:4" x14ac:dyDescent="0.35">
      <c r="B504" s="38"/>
      <c r="C504" s="208"/>
      <c r="D504" s="38"/>
    </row>
    <row r="505" spans="2:4" x14ac:dyDescent="0.35">
      <c r="B505" s="38"/>
      <c r="C505" s="208"/>
      <c r="D505" s="38"/>
    </row>
    <row r="506" spans="2:4" x14ac:dyDescent="0.35">
      <c r="B506" s="38"/>
      <c r="C506" s="208"/>
      <c r="D506" s="38"/>
    </row>
    <row r="507" spans="2:4" x14ac:dyDescent="0.35">
      <c r="B507" s="38"/>
      <c r="C507" s="208"/>
      <c r="D507" s="38"/>
    </row>
    <row r="508" spans="2:4" x14ac:dyDescent="0.35">
      <c r="B508" s="38"/>
      <c r="C508" s="208"/>
      <c r="D508" s="38"/>
    </row>
    <row r="509" spans="2:4" x14ac:dyDescent="0.35">
      <c r="B509" s="38"/>
      <c r="C509" s="208"/>
      <c r="D509" s="38"/>
    </row>
    <row r="510" spans="2:4" x14ac:dyDescent="0.35">
      <c r="B510" s="38"/>
      <c r="C510" s="208"/>
      <c r="D510" s="38"/>
    </row>
    <row r="511" spans="2:4" x14ac:dyDescent="0.35">
      <c r="B511" s="38"/>
      <c r="C511" s="208"/>
      <c r="D511" s="38"/>
    </row>
    <row r="512" spans="2:4" x14ac:dyDescent="0.35">
      <c r="B512" s="38"/>
      <c r="C512" s="208"/>
      <c r="D512" s="38"/>
    </row>
    <row r="513" spans="2:4" x14ac:dyDescent="0.35">
      <c r="B513" s="38"/>
      <c r="C513" s="208"/>
      <c r="D513" s="38"/>
    </row>
    <row r="514" spans="2:4" x14ac:dyDescent="0.35">
      <c r="B514" s="38"/>
      <c r="C514" s="208"/>
      <c r="D514" s="38"/>
    </row>
    <row r="515" spans="2:4" x14ac:dyDescent="0.35">
      <c r="B515" s="38"/>
      <c r="C515" s="208"/>
      <c r="D515" s="38"/>
    </row>
    <row r="516" spans="2:4" x14ac:dyDescent="0.35">
      <c r="B516" s="38"/>
      <c r="C516" s="208"/>
      <c r="D516" s="38"/>
    </row>
    <row r="517" spans="2:4" x14ac:dyDescent="0.35">
      <c r="B517" s="38"/>
      <c r="C517" s="208"/>
      <c r="D517" s="38"/>
    </row>
    <row r="518" spans="2:4" x14ac:dyDescent="0.35">
      <c r="B518" s="38"/>
      <c r="C518" s="208"/>
      <c r="D518" s="38"/>
    </row>
    <row r="519" spans="2:4" x14ac:dyDescent="0.35">
      <c r="B519" s="38"/>
      <c r="C519" s="208"/>
      <c r="D519" s="38"/>
    </row>
    <row r="520" spans="2:4" x14ac:dyDescent="0.35">
      <c r="B520" s="38"/>
      <c r="C520" s="208"/>
      <c r="D520" s="38"/>
    </row>
    <row r="521" spans="2:4" x14ac:dyDescent="0.35">
      <c r="B521" s="38"/>
      <c r="C521" s="208"/>
      <c r="D521" s="38"/>
    </row>
    <row r="522" spans="2:4" x14ac:dyDescent="0.35">
      <c r="B522" s="38"/>
      <c r="C522" s="208"/>
      <c r="D522" s="38"/>
    </row>
    <row r="523" spans="2:4" x14ac:dyDescent="0.35">
      <c r="B523" s="38"/>
      <c r="C523" s="208"/>
      <c r="D523" s="38"/>
    </row>
    <row r="524" spans="2:4" x14ac:dyDescent="0.35">
      <c r="B524" s="38"/>
      <c r="C524" s="208"/>
      <c r="D524" s="38"/>
    </row>
    <row r="525" spans="2:4" x14ac:dyDescent="0.35">
      <c r="B525" s="38"/>
      <c r="C525" s="208"/>
      <c r="D525" s="38"/>
    </row>
    <row r="526" spans="2:4" x14ac:dyDescent="0.35">
      <c r="B526" s="38"/>
      <c r="C526" s="208"/>
      <c r="D526" s="38"/>
    </row>
    <row r="527" spans="2:4" x14ac:dyDescent="0.35">
      <c r="B527" s="38"/>
      <c r="C527" s="208"/>
      <c r="D527" s="38"/>
    </row>
    <row r="528" spans="2:4" x14ac:dyDescent="0.35">
      <c r="B528" s="38"/>
      <c r="C528" s="208"/>
      <c r="D528" s="38"/>
    </row>
    <row r="529" spans="2:4" x14ac:dyDescent="0.35">
      <c r="B529" s="38"/>
      <c r="C529" s="208"/>
      <c r="D529" s="38"/>
    </row>
    <row r="530" spans="2:4" x14ac:dyDescent="0.35">
      <c r="B530" s="38"/>
      <c r="C530" s="208"/>
      <c r="D530" s="38"/>
    </row>
    <row r="531" spans="2:4" x14ac:dyDescent="0.35">
      <c r="B531" s="38"/>
      <c r="C531" s="208"/>
      <c r="D531" s="38"/>
    </row>
    <row r="532" spans="2:4" x14ac:dyDescent="0.35">
      <c r="B532" s="38"/>
      <c r="C532" s="208"/>
      <c r="D532" s="38"/>
    </row>
    <row r="533" spans="2:4" x14ac:dyDescent="0.35">
      <c r="B533" s="38"/>
      <c r="C533" s="208"/>
      <c r="D533" s="38"/>
    </row>
    <row r="534" spans="2:4" x14ac:dyDescent="0.35">
      <c r="B534" s="38"/>
      <c r="C534" s="208"/>
      <c r="D534" s="38"/>
    </row>
    <row r="535" spans="2:4" x14ac:dyDescent="0.35">
      <c r="B535" s="38"/>
      <c r="C535" s="208"/>
      <c r="D535" s="38"/>
    </row>
    <row r="536" spans="2:4" x14ac:dyDescent="0.35">
      <c r="B536" s="38"/>
      <c r="C536" s="208"/>
      <c r="D536" s="38"/>
    </row>
    <row r="537" spans="2:4" x14ac:dyDescent="0.35">
      <c r="B537" s="38"/>
      <c r="C537" s="208"/>
      <c r="D537" s="38"/>
    </row>
    <row r="538" spans="2:4" x14ac:dyDescent="0.35">
      <c r="B538" s="38"/>
      <c r="C538" s="208"/>
      <c r="D538" s="38"/>
    </row>
    <row r="539" spans="2:4" x14ac:dyDescent="0.35">
      <c r="B539" s="38"/>
      <c r="C539" s="208"/>
      <c r="D539" s="38"/>
    </row>
    <row r="540" spans="2:4" x14ac:dyDescent="0.35">
      <c r="B540" s="38"/>
      <c r="C540" s="208"/>
      <c r="D540" s="38"/>
    </row>
    <row r="541" spans="2:4" x14ac:dyDescent="0.35">
      <c r="B541" s="38"/>
      <c r="C541" s="208"/>
      <c r="D541" s="38"/>
    </row>
    <row r="542" spans="2:4" x14ac:dyDescent="0.35">
      <c r="B542" s="38"/>
      <c r="C542" s="208"/>
      <c r="D542" s="38"/>
    </row>
    <row r="543" spans="2:4" x14ac:dyDescent="0.35">
      <c r="B543" s="38"/>
      <c r="C543" s="208"/>
      <c r="D543" s="38"/>
    </row>
    <row r="544" spans="2:4" x14ac:dyDescent="0.35">
      <c r="B544" s="38"/>
      <c r="C544" s="208"/>
      <c r="D544" s="38"/>
    </row>
    <row r="545" spans="2:4" x14ac:dyDescent="0.35">
      <c r="B545" s="38"/>
      <c r="C545" s="208"/>
      <c r="D545" s="38"/>
    </row>
    <row r="546" spans="2:4" x14ac:dyDescent="0.35">
      <c r="B546" s="38"/>
      <c r="C546" s="208"/>
      <c r="D546" s="38"/>
    </row>
    <row r="547" spans="2:4" x14ac:dyDescent="0.35">
      <c r="B547" s="38"/>
      <c r="C547" s="208"/>
      <c r="D547" s="38"/>
    </row>
    <row r="548" spans="2:4" x14ac:dyDescent="0.35">
      <c r="B548" s="38"/>
      <c r="C548" s="208"/>
      <c r="D548" s="38"/>
    </row>
    <row r="549" spans="2:4" x14ac:dyDescent="0.35">
      <c r="B549" s="38"/>
      <c r="C549" s="208"/>
      <c r="D549" s="38"/>
    </row>
    <row r="550" spans="2:4" x14ac:dyDescent="0.35">
      <c r="B550" s="38"/>
      <c r="C550" s="208"/>
      <c r="D550" s="38"/>
    </row>
    <row r="551" spans="2:4" x14ac:dyDescent="0.35">
      <c r="B551" s="38"/>
      <c r="C551" s="208"/>
      <c r="D551" s="38"/>
    </row>
    <row r="552" spans="2:4" x14ac:dyDescent="0.35">
      <c r="B552" s="38"/>
      <c r="C552" s="208"/>
      <c r="D552" s="38"/>
    </row>
    <row r="553" spans="2:4" x14ac:dyDescent="0.35">
      <c r="B553" s="38"/>
      <c r="C553" s="208"/>
      <c r="D553" s="38"/>
    </row>
    <row r="554" spans="2:4" x14ac:dyDescent="0.35">
      <c r="B554" s="38"/>
      <c r="C554" s="208"/>
      <c r="D554" s="38"/>
    </row>
    <row r="555" spans="2:4" x14ac:dyDescent="0.35">
      <c r="B555" s="38"/>
      <c r="C555" s="208"/>
      <c r="D555" s="38"/>
    </row>
    <row r="556" spans="2:4" x14ac:dyDescent="0.35">
      <c r="B556" s="38"/>
      <c r="C556" s="208"/>
      <c r="D556" s="38"/>
    </row>
    <row r="557" spans="2:4" x14ac:dyDescent="0.35">
      <c r="B557" s="38"/>
      <c r="C557" s="208"/>
      <c r="D557" s="38"/>
    </row>
    <row r="558" spans="2:4" x14ac:dyDescent="0.35">
      <c r="B558" s="38"/>
      <c r="C558" s="208"/>
      <c r="D558" s="38"/>
    </row>
    <row r="559" spans="2:4" x14ac:dyDescent="0.35">
      <c r="B559" s="38"/>
      <c r="C559" s="208"/>
      <c r="D559" s="38"/>
    </row>
    <row r="560" spans="2:4" x14ac:dyDescent="0.35">
      <c r="B560" s="38"/>
      <c r="C560" s="208"/>
      <c r="D560" s="38"/>
    </row>
    <row r="561" spans="2:4" x14ac:dyDescent="0.35">
      <c r="B561" s="38"/>
      <c r="C561" s="208"/>
      <c r="D561" s="38"/>
    </row>
    <row r="562" spans="2:4" x14ac:dyDescent="0.35">
      <c r="B562" s="38"/>
      <c r="C562" s="208"/>
      <c r="D562" s="38"/>
    </row>
    <row r="563" spans="2:4" x14ac:dyDescent="0.35">
      <c r="B563" s="38"/>
      <c r="C563" s="208"/>
      <c r="D563" s="38"/>
    </row>
    <row r="564" spans="2:4" x14ac:dyDescent="0.35">
      <c r="B564" s="38"/>
      <c r="C564" s="208"/>
      <c r="D564" s="38"/>
    </row>
    <row r="565" spans="2:4" x14ac:dyDescent="0.35">
      <c r="B565" s="38"/>
      <c r="C565" s="208"/>
      <c r="D565" s="38"/>
    </row>
    <row r="566" spans="2:4" x14ac:dyDescent="0.35">
      <c r="B566" s="38"/>
      <c r="C566" s="208"/>
      <c r="D566" s="38"/>
    </row>
    <row r="567" spans="2:4" x14ac:dyDescent="0.35">
      <c r="B567" s="38"/>
      <c r="C567" s="208"/>
      <c r="D567" s="38"/>
    </row>
    <row r="568" spans="2:4" x14ac:dyDescent="0.35">
      <c r="B568" s="38"/>
      <c r="C568" s="208"/>
      <c r="D568" s="38"/>
    </row>
    <row r="569" spans="2:4" x14ac:dyDescent="0.35">
      <c r="B569" s="38"/>
      <c r="C569" s="208"/>
      <c r="D569" s="38"/>
    </row>
    <row r="570" spans="2:4" x14ac:dyDescent="0.35">
      <c r="B570" s="38"/>
      <c r="C570" s="208"/>
      <c r="D570" s="38"/>
    </row>
    <row r="571" spans="2:4" x14ac:dyDescent="0.35">
      <c r="B571" s="38"/>
      <c r="C571" s="208"/>
      <c r="D571" s="38"/>
    </row>
    <row r="572" spans="2:4" x14ac:dyDescent="0.35">
      <c r="B572" s="38"/>
      <c r="C572" s="208"/>
      <c r="D572" s="38"/>
    </row>
    <row r="573" spans="2:4" x14ac:dyDescent="0.35">
      <c r="B573" s="38"/>
      <c r="C573" s="208"/>
      <c r="D573" s="38"/>
    </row>
    <row r="574" spans="2:4" x14ac:dyDescent="0.35">
      <c r="B574" s="38"/>
      <c r="C574" s="208"/>
      <c r="D574" s="38"/>
    </row>
    <row r="575" spans="2:4" x14ac:dyDescent="0.35">
      <c r="B575" s="38"/>
      <c r="C575" s="208"/>
      <c r="D575" s="38"/>
    </row>
    <row r="576" spans="2:4" x14ac:dyDescent="0.35">
      <c r="B576" s="38"/>
      <c r="C576" s="208"/>
      <c r="D576" s="38"/>
    </row>
    <row r="577" spans="2:4" x14ac:dyDescent="0.35">
      <c r="B577" s="38"/>
      <c r="C577" s="208"/>
      <c r="D577" s="38"/>
    </row>
    <row r="578" spans="2:4" x14ac:dyDescent="0.35">
      <c r="B578" s="38"/>
      <c r="C578" s="208"/>
      <c r="D578" s="38"/>
    </row>
    <row r="579" spans="2:4" x14ac:dyDescent="0.35">
      <c r="B579" s="38"/>
      <c r="C579" s="208"/>
      <c r="D579" s="38"/>
    </row>
    <row r="580" spans="2:4" x14ac:dyDescent="0.35">
      <c r="B580" s="38"/>
      <c r="C580" s="208"/>
      <c r="D580" s="38"/>
    </row>
    <row r="581" spans="2:4" x14ac:dyDescent="0.35">
      <c r="B581" s="38"/>
      <c r="C581" s="208"/>
      <c r="D581" s="38"/>
    </row>
    <row r="582" spans="2:4" x14ac:dyDescent="0.35">
      <c r="B582" s="38"/>
      <c r="C582" s="208"/>
      <c r="D582" s="38"/>
    </row>
    <row r="583" spans="2:4" x14ac:dyDescent="0.35">
      <c r="B583" s="38"/>
      <c r="C583" s="208"/>
      <c r="D583" s="38"/>
    </row>
    <row r="584" spans="2:4" x14ac:dyDescent="0.35">
      <c r="B584" s="38"/>
      <c r="C584" s="208"/>
      <c r="D584" s="38"/>
    </row>
    <row r="585" spans="2:4" x14ac:dyDescent="0.35">
      <c r="B585" s="38"/>
      <c r="C585" s="208"/>
      <c r="D585" s="38"/>
    </row>
    <row r="586" spans="2:4" x14ac:dyDescent="0.35">
      <c r="B586" s="38"/>
      <c r="C586" s="208"/>
      <c r="D586" s="38"/>
    </row>
    <row r="587" spans="2:4" x14ac:dyDescent="0.35">
      <c r="B587" s="38"/>
      <c r="C587" s="208"/>
      <c r="D587" s="38"/>
    </row>
    <row r="588" spans="2:4" x14ac:dyDescent="0.35">
      <c r="B588" s="38"/>
      <c r="C588" s="208"/>
      <c r="D588" s="38"/>
    </row>
    <row r="589" spans="2:4" x14ac:dyDescent="0.35">
      <c r="B589" s="38"/>
      <c r="C589" s="208"/>
      <c r="D589" s="38"/>
    </row>
    <row r="590" spans="2:4" x14ac:dyDescent="0.35">
      <c r="B590" s="38"/>
      <c r="C590" s="208"/>
      <c r="D590" s="38"/>
    </row>
    <row r="591" spans="2:4" x14ac:dyDescent="0.35">
      <c r="B591" s="38"/>
      <c r="C591" s="208"/>
      <c r="D591" s="38"/>
    </row>
    <row r="592" spans="2:4" x14ac:dyDescent="0.35">
      <c r="B592" s="38"/>
      <c r="C592" s="208"/>
      <c r="D592" s="38"/>
    </row>
    <row r="593" spans="2:4" x14ac:dyDescent="0.35">
      <c r="B593" s="38"/>
      <c r="C593" s="208"/>
      <c r="D593" s="38"/>
    </row>
    <row r="594" spans="2:4" x14ac:dyDescent="0.35">
      <c r="B594" s="38"/>
      <c r="C594" s="208"/>
      <c r="D594" s="38"/>
    </row>
    <row r="595" spans="2:4" x14ac:dyDescent="0.35">
      <c r="B595" s="38"/>
      <c r="C595" s="208"/>
      <c r="D595" s="38"/>
    </row>
    <row r="596" spans="2:4" x14ac:dyDescent="0.35">
      <c r="B596" s="38"/>
      <c r="C596" s="208"/>
      <c r="D596" s="38"/>
    </row>
    <row r="597" spans="2:4" x14ac:dyDescent="0.35">
      <c r="B597" s="38"/>
      <c r="C597" s="208"/>
      <c r="D597" s="38"/>
    </row>
    <row r="598" spans="2:4" x14ac:dyDescent="0.35">
      <c r="B598" s="38"/>
      <c r="C598" s="208"/>
      <c r="D598" s="38"/>
    </row>
    <row r="599" spans="2:4" x14ac:dyDescent="0.35">
      <c r="B599" s="38"/>
      <c r="C599" s="208"/>
      <c r="D599" s="38"/>
    </row>
    <row r="600" spans="2:4" x14ac:dyDescent="0.35">
      <c r="B600" s="38"/>
      <c r="C600" s="208"/>
      <c r="D600" s="38"/>
    </row>
    <row r="601" spans="2:4" x14ac:dyDescent="0.35">
      <c r="B601" s="38"/>
      <c r="C601" s="208"/>
      <c r="D601" s="38"/>
    </row>
    <row r="602" spans="2:4" x14ac:dyDescent="0.35">
      <c r="B602" s="38"/>
      <c r="C602" s="208"/>
      <c r="D602" s="38"/>
    </row>
    <row r="603" spans="2:4" x14ac:dyDescent="0.35">
      <c r="B603" s="38"/>
      <c r="C603" s="208"/>
      <c r="D603" s="38"/>
    </row>
    <row r="604" spans="2:4" x14ac:dyDescent="0.35">
      <c r="B604" s="38"/>
      <c r="C604" s="208"/>
      <c r="D604" s="38"/>
    </row>
    <row r="605" spans="2:4" x14ac:dyDescent="0.35">
      <c r="B605" s="38"/>
      <c r="C605" s="208"/>
      <c r="D605" s="38"/>
    </row>
    <row r="606" spans="2:4" x14ac:dyDescent="0.35">
      <c r="B606" s="38"/>
      <c r="C606" s="208"/>
      <c r="D606" s="38"/>
    </row>
    <row r="607" spans="2:4" x14ac:dyDescent="0.35">
      <c r="B607" s="38"/>
      <c r="C607" s="208"/>
      <c r="D607" s="38"/>
    </row>
    <row r="608" spans="2:4" x14ac:dyDescent="0.35">
      <c r="B608" s="38"/>
      <c r="C608" s="208"/>
      <c r="D608" s="38"/>
    </row>
    <row r="609" spans="2:4" x14ac:dyDescent="0.35">
      <c r="B609" s="38"/>
      <c r="C609" s="208"/>
      <c r="D609" s="38"/>
    </row>
    <row r="610" spans="2:4" x14ac:dyDescent="0.35">
      <c r="B610" s="38"/>
      <c r="C610" s="208"/>
      <c r="D610" s="38"/>
    </row>
    <row r="611" spans="2:4" x14ac:dyDescent="0.35">
      <c r="B611" s="38"/>
      <c r="C611" s="208"/>
      <c r="D611" s="38"/>
    </row>
    <row r="612" spans="2:4" x14ac:dyDescent="0.35">
      <c r="B612" s="38"/>
      <c r="C612" s="208"/>
      <c r="D612" s="38"/>
    </row>
    <row r="613" spans="2:4" x14ac:dyDescent="0.35">
      <c r="B613" s="38"/>
      <c r="C613" s="208"/>
      <c r="D613" s="38"/>
    </row>
    <row r="614" spans="2:4" x14ac:dyDescent="0.35">
      <c r="B614" s="38"/>
      <c r="C614" s="208"/>
      <c r="D614" s="38"/>
    </row>
    <row r="615" spans="2:4" x14ac:dyDescent="0.35">
      <c r="B615" s="38"/>
      <c r="C615" s="208"/>
      <c r="D615" s="38"/>
    </row>
    <row r="616" spans="2:4" x14ac:dyDescent="0.35">
      <c r="B616" s="38"/>
      <c r="C616" s="208"/>
      <c r="D616" s="38"/>
    </row>
    <row r="617" spans="2:4" x14ac:dyDescent="0.35">
      <c r="B617" s="38"/>
      <c r="C617" s="208"/>
      <c r="D617" s="38"/>
    </row>
    <row r="618" spans="2:4" x14ac:dyDescent="0.35">
      <c r="B618" s="38"/>
      <c r="C618" s="208"/>
      <c r="D618" s="38"/>
    </row>
    <row r="619" spans="2:4" x14ac:dyDescent="0.35">
      <c r="B619" s="38"/>
      <c r="C619" s="208"/>
      <c r="D619" s="38"/>
    </row>
    <row r="620" spans="2:4" x14ac:dyDescent="0.35">
      <c r="B620" s="38"/>
      <c r="C620" s="208"/>
      <c r="D620" s="38"/>
    </row>
    <row r="621" spans="2:4" x14ac:dyDescent="0.35">
      <c r="B621" s="38"/>
      <c r="C621" s="208"/>
      <c r="D621" s="38"/>
    </row>
    <row r="622" spans="2:4" x14ac:dyDescent="0.35">
      <c r="B622" s="38"/>
      <c r="C622" s="208"/>
      <c r="D622" s="38"/>
    </row>
    <row r="623" spans="2:4" x14ac:dyDescent="0.35">
      <c r="B623" s="38"/>
      <c r="C623" s="208"/>
      <c r="D623" s="38"/>
    </row>
    <row r="624" spans="2:4" x14ac:dyDescent="0.35">
      <c r="B624" s="38"/>
      <c r="C624" s="208"/>
      <c r="D624" s="38"/>
    </row>
    <row r="625" spans="2:4" x14ac:dyDescent="0.35">
      <c r="B625" s="38"/>
      <c r="C625" s="208"/>
      <c r="D625" s="38"/>
    </row>
    <row r="626" spans="2:4" x14ac:dyDescent="0.35">
      <c r="B626" s="38"/>
      <c r="C626" s="208"/>
      <c r="D626" s="38"/>
    </row>
    <row r="627" spans="2:4" x14ac:dyDescent="0.35">
      <c r="B627" s="38"/>
      <c r="C627" s="208"/>
      <c r="D627" s="38"/>
    </row>
    <row r="628" spans="2:4" x14ac:dyDescent="0.35">
      <c r="B628" s="38"/>
      <c r="C628" s="208"/>
      <c r="D628" s="38"/>
    </row>
    <row r="629" spans="2:4" x14ac:dyDescent="0.35">
      <c r="B629" s="38"/>
      <c r="C629" s="208"/>
      <c r="D629" s="38"/>
    </row>
    <row r="630" spans="2:4" x14ac:dyDescent="0.35">
      <c r="B630" s="38"/>
      <c r="C630" s="208"/>
      <c r="D630" s="38"/>
    </row>
    <row r="631" spans="2:4" x14ac:dyDescent="0.35">
      <c r="B631" s="38"/>
      <c r="C631" s="208"/>
      <c r="D631" s="38"/>
    </row>
    <row r="632" spans="2:4" x14ac:dyDescent="0.35">
      <c r="B632" s="38"/>
      <c r="C632" s="208"/>
      <c r="D632" s="38"/>
    </row>
    <row r="633" spans="2:4" x14ac:dyDescent="0.35">
      <c r="B633" s="38"/>
      <c r="C633" s="208"/>
      <c r="D633" s="38"/>
    </row>
    <row r="634" spans="2:4" x14ac:dyDescent="0.35">
      <c r="B634" s="38"/>
      <c r="C634" s="208"/>
      <c r="D634" s="38"/>
    </row>
    <row r="635" spans="2:4" x14ac:dyDescent="0.35">
      <c r="B635" s="38"/>
      <c r="C635" s="208"/>
      <c r="D635" s="38"/>
    </row>
    <row r="636" spans="2:4" x14ac:dyDescent="0.35">
      <c r="B636" s="38"/>
      <c r="C636" s="208"/>
      <c r="D636" s="38"/>
    </row>
    <row r="637" spans="2:4" x14ac:dyDescent="0.35">
      <c r="B637" s="38"/>
      <c r="C637" s="208"/>
      <c r="D637" s="38"/>
    </row>
    <row r="638" spans="2:4" x14ac:dyDescent="0.35">
      <c r="B638" s="38"/>
      <c r="C638" s="208"/>
      <c r="D638" s="38"/>
    </row>
    <row r="639" spans="2:4" x14ac:dyDescent="0.35">
      <c r="B639" s="38"/>
      <c r="C639" s="208"/>
      <c r="D639" s="38"/>
    </row>
    <row r="640" spans="2:4" x14ac:dyDescent="0.35">
      <c r="B640" s="38"/>
      <c r="C640" s="208"/>
      <c r="D640" s="38"/>
    </row>
    <row r="641" spans="2:4" x14ac:dyDescent="0.35">
      <c r="B641" s="38"/>
      <c r="C641" s="208"/>
      <c r="D641" s="38"/>
    </row>
    <row r="642" spans="2:4" x14ac:dyDescent="0.35">
      <c r="B642" s="38"/>
      <c r="C642" s="208"/>
      <c r="D642" s="38"/>
    </row>
    <row r="643" spans="2:4" x14ac:dyDescent="0.35">
      <c r="B643" s="38"/>
      <c r="C643" s="208"/>
      <c r="D643" s="38"/>
    </row>
    <row r="644" spans="2:4" x14ac:dyDescent="0.35">
      <c r="B644" s="38"/>
      <c r="C644" s="208"/>
      <c r="D644" s="38"/>
    </row>
    <row r="645" spans="2:4" x14ac:dyDescent="0.35">
      <c r="B645" s="38"/>
      <c r="C645" s="208"/>
      <c r="D645" s="38"/>
    </row>
    <row r="646" spans="2:4" x14ac:dyDescent="0.35">
      <c r="B646" s="38"/>
      <c r="C646" s="208"/>
      <c r="D646" s="38"/>
    </row>
    <row r="647" spans="2:4" x14ac:dyDescent="0.35">
      <c r="B647" s="38"/>
      <c r="C647" s="208"/>
      <c r="D647" s="38"/>
    </row>
    <row r="648" spans="2:4" x14ac:dyDescent="0.35">
      <c r="B648" s="38"/>
      <c r="C648" s="208"/>
      <c r="D648" s="38"/>
    </row>
    <row r="649" spans="2:4" x14ac:dyDescent="0.35">
      <c r="B649" s="38"/>
      <c r="C649" s="208"/>
      <c r="D649" s="38"/>
    </row>
    <row r="650" spans="2:4" x14ac:dyDescent="0.35">
      <c r="B650" s="38"/>
      <c r="C650" s="208"/>
      <c r="D650" s="38"/>
    </row>
    <row r="651" spans="2:4" x14ac:dyDescent="0.35">
      <c r="B651" s="38"/>
      <c r="C651" s="208"/>
      <c r="D651" s="38"/>
    </row>
    <row r="652" spans="2:4" x14ac:dyDescent="0.35">
      <c r="B652" s="38"/>
      <c r="C652" s="208"/>
      <c r="D652" s="38"/>
    </row>
    <row r="653" spans="2:4" x14ac:dyDescent="0.35">
      <c r="B653" s="38"/>
      <c r="C653" s="208"/>
      <c r="D653" s="38"/>
    </row>
    <row r="654" spans="2:4" x14ac:dyDescent="0.35">
      <c r="B654" s="38"/>
      <c r="C654" s="208"/>
      <c r="D654" s="38"/>
    </row>
    <row r="655" spans="2:4" x14ac:dyDescent="0.35">
      <c r="B655" s="38"/>
      <c r="C655" s="208"/>
      <c r="D655" s="38"/>
    </row>
    <row r="656" spans="2:4" x14ac:dyDescent="0.35">
      <c r="B656" s="38"/>
      <c r="C656" s="208"/>
      <c r="D656" s="38"/>
    </row>
    <row r="657" spans="2:4" x14ac:dyDescent="0.35">
      <c r="B657" s="38"/>
      <c r="C657" s="208"/>
      <c r="D657" s="38"/>
    </row>
    <row r="658" spans="2:4" x14ac:dyDescent="0.35">
      <c r="B658" s="38"/>
      <c r="C658" s="208"/>
      <c r="D658" s="38"/>
    </row>
    <row r="659" spans="2:4" x14ac:dyDescent="0.35">
      <c r="B659" s="38"/>
      <c r="C659" s="208"/>
      <c r="D659" s="38"/>
    </row>
    <row r="660" spans="2:4" x14ac:dyDescent="0.35">
      <c r="B660" s="38"/>
      <c r="C660" s="208"/>
      <c r="D660" s="38"/>
    </row>
    <row r="661" spans="2:4" x14ac:dyDescent="0.35">
      <c r="B661" s="38"/>
      <c r="C661" s="208"/>
      <c r="D661" s="38"/>
    </row>
    <row r="662" spans="2:4" x14ac:dyDescent="0.35">
      <c r="B662" s="38"/>
      <c r="C662" s="208"/>
      <c r="D662" s="38"/>
    </row>
    <row r="663" spans="2:4" x14ac:dyDescent="0.35">
      <c r="B663" s="38"/>
      <c r="C663" s="208"/>
      <c r="D663" s="38"/>
    </row>
    <row r="664" spans="2:4" x14ac:dyDescent="0.35">
      <c r="B664" s="38"/>
      <c r="C664" s="208"/>
      <c r="D664" s="38"/>
    </row>
    <row r="665" spans="2:4" x14ac:dyDescent="0.35">
      <c r="B665" s="38"/>
      <c r="C665" s="208"/>
      <c r="D665" s="38"/>
    </row>
    <row r="666" spans="2:4" x14ac:dyDescent="0.35">
      <c r="B666" s="38"/>
      <c r="C666" s="208"/>
      <c r="D666" s="38"/>
    </row>
    <row r="667" spans="2:4" x14ac:dyDescent="0.35">
      <c r="B667" s="38"/>
      <c r="C667" s="208"/>
      <c r="D667" s="38"/>
    </row>
    <row r="668" spans="2:4" x14ac:dyDescent="0.35">
      <c r="B668" s="38"/>
      <c r="C668" s="208"/>
      <c r="D668" s="38"/>
    </row>
    <row r="669" spans="2:4" x14ac:dyDescent="0.35">
      <c r="B669" s="38"/>
      <c r="C669" s="208"/>
      <c r="D669" s="38"/>
    </row>
    <row r="670" spans="2:4" x14ac:dyDescent="0.35">
      <c r="B670" s="38"/>
      <c r="C670" s="208"/>
      <c r="D670" s="38"/>
    </row>
    <row r="671" spans="2:4" x14ac:dyDescent="0.35">
      <c r="B671" s="38"/>
      <c r="C671" s="208"/>
      <c r="D671" s="38"/>
    </row>
    <row r="672" spans="2:4" x14ac:dyDescent="0.35">
      <c r="B672" s="38"/>
      <c r="C672" s="208"/>
      <c r="D672" s="38"/>
    </row>
    <row r="673" spans="2:4" x14ac:dyDescent="0.35">
      <c r="B673" s="38"/>
      <c r="C673" s="208"/>
      <c r="D673" s="38"/>
    </row>
    <row r="674" spans="2:4" x14ac:dyDescent="0.35">
      <c r="B674" s="38"/>
      <c r="C674" s="208"/>
      <c r="D674" s="38"/>
    </row>
    <row r="675" spans="2:4" x14ac:dyDescent="0.35">
      <c r="B675" s="38"/>
      <c r="C675" s="208"/>
      <c r="D675" s="38"/>
    </row>
    <row r="676" spans="2:4" x14ac:dyDescent="0.35">
      <c r="B676" s="38"/>
      <c r="C676" s="208"/>
      <c r="D676" s="38"/>
    </row>
    <row r="677" spans="2:4" x14ac:dyDescent="0.35">
      <c r="B677" s="38"/>
      <c r="C677" s="208"/>
      <c r="D677" s="38"/>
    </row>
    <row r="678" spans="2:4" x14ac:dyDescent="0.35">
      <c r="B678" s="38"/>
      <c r="C678" s="208"/>
      <c r="D678" s="38"/>
    </row>
    <row r="679" spans="2:4" x14ac:dyDescent="0.35">
      <c r="B679" s="38"/>
      <c r="C679" s="208"/>
      <c r="D679" s="38"/>
    </row>
    <row r="680" spans="2:4" x14ac:dyDescent="0.35">
      <c r="B680" s="38"/>
      <c r="C680" s="208"/>
      <c r="D680" s="38"/>
    </row>
    <row r="681" spans="2:4" x14ac:dyDescent="0.35">
      <c r="B681" s="38"/>
      <c r="C681" s="208"/>
      <c r="D681" s="38"/>
    </row>
    <row r="682" spans="2:4" x14ac:dyDescent="0.35">
      <c r="B682" s="38"/>
      <c r="C682" s="208"/>
      <c r="D682" s="38"/>
    </row>
    <row r="683" spans="2:4" x14ac:dyDescent="0.35">
      <c r="B683" s="38"/>
      <c r="C683" s="208"/>
      <c r="D683" s="38"/>
    </row>
    <row r="684" spans="2:4" x14ac:dyDescent="0.35">
      <c r="B684" s="38"/>
      <c r="C684" s="208"/>
      <c r="D684" s="38"/>
    </row>
    <row r="685" spans="2:4" x14ac:dyDescent="0.35">
      <c r="B685" s="38"/>
      <c r="C685" s="208"/>
      <c r="D685" s="38"/>
    </row>
    <row r="686" spans="2:4" x14ac:dyDescent="0.35">
      <c r="B686" s="38"/>
      <c r="C686" s="208"/>
      <c r="D686" s="38"/>
    </row>
    <row r="687" spans="2:4" x14ac:dyDescent="0.35">
      <c r="B687" s="38"/>
      <c r="C687" s="208"/>
      <c r="D687" s="38"/>
    </row>
    <row r="688" spans="2:4" x14ac:dyDescent="0.35">
      <c r="B688" s="38"/>
      <c r="C688" s="208"/>
      <c r="D688" s="38"/>
    </row>
    <row r="689" spans="2:4" x14ac:dyDescent="0.35">
      <c r="B689" s="38"/>
      <c r="C689" s="208"/>
      <c r="D689" s="38"/>
    </row>
    <row r="690" spans="2:4" x14ac:dyDescent="0.35">
      <c r="B690" s="38"/>
      <c r="C690" s="208"/>
      <c r="D690" s="38"/>
    </row>
    <row r="691" spans="2:4" x14ac:dyDescent="0.35">
      <c r="B691" s="38"/>
      <c r="C691" s="208"/>
      <c r="D691" s="38"/>
    </row>
    <row r="692" spans="2:4" x14ac:dyDescent="0.35">
      <c r="B692" s="38"/>
      <c r="C692" s="208"/>
      <c r="D692" s="38"/>
    </row>
    <row r="693" spans="2:4" x14ac:dyDescent="0.35">
      <c r="B693" s="38"/>
      <c r="C693" s="208"/>
      <c r="D693" s="38"/>
    </row>
    <row r="694" spans="2:4" x14ac:dyDescent="0.35">
      <c r="B694" s="38"/>
      <c r="C694" s="208"/>
      <c r="D694" s="38"/>
    </row>
    <row r="695" spans="2:4" x14ac:dyDescent="0.35">
      <c r="B695" s="38"/>
      <c r="C695" s="208"/>
      <c r="D695" s="38"/>
    </row>
    <row r="696" spans="2:4" x14ac:dyDescent="0.35">
      <c r="B696" s="38"/>
      <c r="C696" s="208"/>
      <c r="D696" s="38"/>
    </row>
    <row r="697" spans="2:4" x14ac:dyDescent="0.35">
      <c r="B697" s="38"/>
      <c r="C697" s="208"/>
      <c r="D697" s="38"/>
    </row>
    <row r="698" spans="2:4" x14ac:dyDescent="0.35">
      <c r="B698" s="38"/>
      <c r="C698" s="208"/>
      <c r="D698" s="38"/>
    </row>
    <row r="699" spans="2:4" x14ac:dyDescent="0.35">
      <c r="B699" s="38"/>
      <c r="C699" s="208"/>
      <c r="D699" s="38"/>
    </row>
    <row r="700" spans="2:4" x14ac:dyDescent="0.35">
      <c r="B700" s="38"/>
      <c r="C700" s="208"/>
      <c r="D700" s="38"/>
    </row>
    <row r="701" spans="2:4" x14ac:dyDescent="0.35">
      <c r="B701" s="38"/>
      <c r="C701" s="208"/>
      <c r="D701" s="38"/>
    </row>
    <row r="702" spans="2:4" x14ac:dyDescent="0.35">
      <c r="B702" s="38"/>
      <c r="C702" s="208"/>
      <c r="D702" s="38"/>
    </row>
    <row r="703" spans="2:4" x14ac:dyDescent="0.35">
      <c r="B703" s="38"/>
      <c r="C703" s="208"/>
      <c r="D703" s="38"/>
    </row>
    <row r="704" spans="2:4" x14ac:dyDescent="0.35">
      <c r="B704" s="38"/>
      <c r="C704" s="208"/>
      <c r="D704" s="38"/>
    </row>
    <row r="705" spans="2:4" x14ac:dyDescent="0.35">
      <c r="B705" s="38"/>
      <c r="C705" s="208"/>
      <c r="D705" s="38"/>
    </row>
    <row r="706" spans="2:4" x14ac:dyDescent="0.35">
      <c r="B706" s="38"/>
      <c r="C706" s="208"/>
      <c r="D706" s="38"/>
    </row>
    <row r="707" spans="2:4" x14ac:dyDescent="0.35">
      <c r="B707" s="38"/>
      <c r="C707" s="208"/>
      <c r="D707" s="38"/>
    </row>
    <row r="708" spans="2:4" x14ac:dyDescent="0.35">
      <c r="B708" s="38"/>
      <c r="C708" s="208"/>
      <c r="D708" s="38"/>
    </row>
    <row r="709" spans="2:4" x14ac:dyDescent="0.35">
      <c r="B709" s="38"/>
      <c r="C709" s="208"/>
      <c r="D709" s="38"/>
    </row>
    <row r="710" spans="2:4" x14ac:dyDescent="0.35">
      <c r="B710" s="38"/>
      <c r="C710" s="208"/>
      <c r="D710" s="38"/>
    </row>
    <row r="711" spans="2:4" x14ac:dyDescent="0.35">
      <c r="B711" s="38"/>
      <c r="C711" s="208"/>
      <c r="D711" s="38"/>
    </row>
    <row r="712" spans="2:4" x14ac:dyDescent="0.35">
      <c r="B712" s="38"/>
      <c r="C712" s="208"/>
      <c r="D712" s="38"/>
    </row>
    <row r="713" spans="2:4" x14ac:dyDescent="0.35">
      <c r="B713" s="38"/>
      <c r="C713" s="208"/>
      <c r="D713" s="38"/>
    </row>
    <row r="714" spans="2:4" x14ac:dyDescent="0.35">
      <c r="B714" s="38"/>
      <c r="C714" s="208"/>
      <c r="D714" s="38"/>
    </row>
    <row r="715" spans="2:4" x14ac:dyDescent="0.35">
      <c r="B715" s="38"/>
      <c r="C715" s="208"/>
      <c r="D715" s="38"/>
    </row>
    <row r="716" spans="2:4" x14ac:dyDescent="0.35">
      <c r="B716" s="38"/>
      <c r="C716" s="208"/>
      <c r="D716" s="38"/>
    </row>
    <row r="717" spans="2:4" x14ac:dyDescent="0.35">
      <c r="B717" s="38"/>
      <c r="C717" s="208"/>
      <c r="D717" s="38"/>
    </row>
    <row r="718" spans="2:4" x14ac:dyDescent="0.35">
      <c r="B718" s="38"/>
      <c r="C718" s="208"/>
      <c r="D718" s="38"/>
    </row>
    <row r="719" spans="2:4" x14ac:dyDescent="0.35">
      <c r="B719" s="38"/>
      <c r="C719" s="208"/>
      <c r="D719" s="38"/>
    </row>
    <row r="720" spans="2:4" x14ac:dyDescent="0.35">
      <c r="B720" s="38"/>
      <c r="C720" s="208"/>
      <c r="D720" s="38"/>
    </row>
    <row r="721" spans="2:4" x14ac:dyDescent="0.35">
      <c r="B721" s="38"/>
      <c r="C721" s="208"/>
      <c r="D721" s="38"/>
    </row>
    <row r="722" spans="2:4" x14ac:dyDescent="0.35">
      <c r="B722" s="38"/>
      <c r="C722" s="208"/>
      <c r="D722" s="38"/>
    </row>
    <row r="723" spans="2:4" x14ac:dyDescent="0.35">
      <c r="B723" s="38"/>
      <c r="C723" s="208"/>
      <c r="D723" s="38"/>
    </row>
    <row r="724" spans="2:4" x14ac:dyDescent="0.35">
      <c r="B724" s="38"/>
      <c r="C724" s="208"/>
      <c r="D724" s="38"/>
    </row>
    <row r="725" spans="2:4" x14ac:dyDescent="0.35">
      <c r="B725" s="38"/>
      <c r="C725" s="208"/>
      <c r="D725" s="38"/>
    </row>
    <row r="726" spans="2:4" x14ac:dyDescent="0.35">
      <c r="B726" s="38"/>
      <c r="C726" s="208"/>
      <c r="D726" s="38"/>
    </row>
    <row r="727" spans="2:4" x14ac:dyDescent="0.35">
      <c r="B727" s="38"/>
      <c r="C727" s="208"/>
      <c r="D727" s="38"/>
    </row>
    <row r="728" spans="2:4" x14ac:dyDescent="0.35">
      <c r="B728" s="38"/>
      <c r="C728" s="208"/>
      <c r="D728" s="38"/>
    </row>
    <row r="729" spans="2:4" x14ac:dyDescent="0.35">
      <c r="B729" s="38"/>
      <c r="C729" s="208"/>
      <c r="D729" s="38"/>
    </row>
    <row r="730" spans="2:4" x14ac:dyDescent="0.35">
      <c r="B730" s="38"/>
      <c r="C730" s="208"/>
      <c r="D730" s="38"/>
    </row>
    <row r="731" spans="2:4" x14ac:dyDescent="0.35">
      <c r="B731" s="38"/>
      <c r="C731" s="208"/>
      <c r="D731" s="38"/>
    </row>
    <row r="732" spans="2:4" x14ac:dyDescent="0.35">
      <c r="B732" s="38"/>
      <c r="C732" s="208"/>
      <c r="D732" s="38"/>
    </row>
    <row r="733" spans="2:4" x14ac:dyDescent="0.35">
      <c r="B733" s="38"/>
      <c r="C733" s="208"/>
      <c r="D733" s="38"/>
    </row>
    <row r="734" spans="2:4" x14ac:dyDescent="0.35">
      <c r="B734" s="38"/>
      <c r="C734" s="208"/>
      <c r="D734" s="38"/>
    </row>
    <row r="735" spans="2:4" x14ac:dyDescent="0.35">
      <c r="B735" s="38"/>
      <c r="C735" s="208"/>
      <c r="D735" s="38"/>
    </row>
    <row r="736" spans="2:4" x14ac:dyDescent="0.35">
      <c r="B736" s="38"/>
      <c r="C736" s="208"/>
      <c r="D736" s="38"/>
    </row>
    <row r="737" spans="2:4" x14ac:dyDescent="0.35">
      <c r="B737" s="38"/>
      <c r="C737" s="208"/>
      <c r="D737" s="38"/>
    </row>
    <row r="738" spans="2:4" x14ac:dyDescent="0.35">
      <c r="B738" s="38"/>
      <c r="C738" s="208"/>
      <c r="D738" s="38"/>
    </row>
    <row r="739" spans="2:4" x14ac:dyDescent="0.35">
      <c r="B739" s="38"/>
      <c r="C739" s="208"/>
      <c r="D739" s="38"/>
    </row>
    <row r="740" spans="2:4" x14ac:dyDescent="0.35">
      <c r="B740" s="38"/>
      <c r="C740" s="208"/>
      <c r="D740" s="38"/>
    </row>
    <row r="741" spans="2:4" x14ac:dyDescent="0.35">
      <c r="B741" s="38"/>
      <c r="C741" s="208"/>
      <c r="D741" s="38"/>
    </row>
    <row r="742" spans="2:4" x14ac:dyDescent="0.35">
      <c r="B742" s="38"/>
      <c r="C742" s="208"/>
      <c r="D742" s="38"/>
    </row>
    <row r="743" spans="2:4" x14ac:dyDescent="0.35">
      <c r="B743" s="38"/>
      <c r="C743" s="208"/>
      <c r="D743" s="38"/>
    </row>
    <row r="744" spans="2:4" x14ac:dyDescent="0.35">
      <c r="B744" s="38"/>
      <c r="C744" s="208"/>
      <c r="D744" s="38"/>
    </row>
    <row r="745" spans="2:4" x14ac:dyDescent="0.35">
      <c r="B745" s="38"/>
      <c r="C745" s="208"/>
      <c r="D745" s="38"/>
    </row>
    <row r="746" spans="2:4" x14ac:dyDescent="0.35">
      <c r="B746" s="38"/>
      <c r="C746" s="208"/>
      <c r="D746" s="38"/>
    </row>
    <row r="747" spans="2:4" x14ac:dyDescent="0.35">
      <c r="B747" s="38"/>
      <c r="C747" s="208"/>
      <c r="D747" s="38"/>
    </row>
    <row r="748" spans="2:4" x14ac:dyDescent="0.35">
      <c r="B748" s="38"/>
      <c r="C748" s="208"/>
      <c r="D748" s="38"/>
    </row>
    <row r="749" spans="2:4" x14ac:dyDescent="0.35">
      <c r="B749" s="38"/>
      <c r="C749" s="208"/>
      <c r="D749" s="38"/>
    </row>
    <row r="750" spans="2:4" x14ac:dyDescent="0.35">
      <c r="B750" s="38"/>
      <c r="C750" s="208"/>
      <c r="D750" s="38"/>
    </row>
    <row r="751" spans="2:4" x14ac:dyDescent="0.35">
      <c r="B751" s="38"/>
      <c r="C751" s="208"/>
      <c r="D751" s="38"/>
    </row>
    <row r="752" spans="2:4" x14ac:dyDescent="0.35">
      <c r="B752" s="38"/>
      <c r="C752" s="208"/>
      <c r="D752" s="38"/>
    </row>
    <row r="753" spans="2:4" x14ac:dyDescent="0.35">
      <c r="B753" s="38"/>
      <c r="C753" s="208"/>
      <c r="D753" s="38"/>
    </row>
    <row r="754" spans="2:4" x14ac:dyDescent="0.35">
      <c r="B754" s="38"/>
      <c r="C754" s="208"/>
      <c r="D754" s="38"/>
    </row>
    <row r="755" spans="2:4" x14ac:dyDescent="0.35">
      <c r="B755" s="38"/>
      <c r="C755" s="208"/>
      <c r="D755" s="38"/>
    </row>
    <row r="756" spans="2:4" x14ac:dyDescent="0.35">
      <c r="B756" s="38"/>
      <c r="C756" s="208"/>
      <c r="D756" s="38"/>
    </row>
    <row r="757" spans="2:4" x14ac:dyDescent="0.35">
      <c r="B757" s="38"/>
      <c r="C757" s="208"/>
      <c r="D757" s="38"/>
    </row>
    <row r="758" spans="2:4" x14ac:dyDescent="0.35">
      <c r="B758" s="38"/>
      <c r="C758" s="208"/>
      <c r="D758" s="38"/>
    </row>
    <row r="759" spans="2:4" x14ac:dyDescent="0.35">
      <c r="B759" s="38"/>
      <c r="C759" s="208"/>
      <c r="D759" s="38"/>
    </row>
    <row r="760" spans="2:4" x14ac:dyDescent="0.35">
      <c r="B760" s="38"/>
      <c r="C760" s="208"/>
      <c r="D760" s="38"/>
    </row>
    <row r="761" spans="2:4" x14ac:dyDescent="0.35">
      <c r="B761" s="38"/>
      <c r="C761" s="208"/>
      <c r="D761" s="38"/>
    </row>
    <row r="762" spans="2:4" x14ac:dyDescent="0.35">
      <c r="B762" s="38"/>
      <c r="C762" s="208"/>
      <c r="D762" s="38"/>
    </row>
    <row r="763" spans="2:4" x14ac:dyDescent="0.35">
      <c r="B763" s="38"/>
      <c r="C763" s="208"/>
      <c r="D763" s="38"/>
    </row>
    <row r="764" spans="2:4" x14ac:dyDescent="0.35">
      <c r="B764" s="38"/>
      <c r="C764" s="208"/>
      <c r="D764" s="38"/>
    </row>
    <row r="765" spans="2:4" x14ac:dyDescent="0.35">
      <c r="B765" s="38"/>
      <c r="C765" s="208"/>
      <c r="D765" s="38"/>
    </row>
    <row r="766" spans="2:4" x14ac:dyDescent="0.35">
      <c r="B766" s="38"/>
      <c r="C766" s="208"/>
      <c r="D766" s="38"/>
    </row>
    <row r="767" spans="2:4" x14ac:dyDescent="0.35">
      <c r="B767" s="38"/>
      <c r="C767" s="208"/>
      <c r="D767" s="38"/>
    </row>
    <row r="768" spans="2:4" x14ac:dyDescent="0.35">
      <c r="B768" s="38"/>
      <c r="C768" s="208"/>
      <c r="D768" s="38"/>
    </row>
    <row r="769" spans="2:4" x14ac:dyDescent="0.35">
      <c r="B769" s="38"/>
      <c r="C769" s="208"/>
      <c r="D769" s="38"/>
    </row>
    <row r="770" spans="2:4" x14ac:dyDescent="0.35">
      <c r="B770" s="38"/>
      <c r="C770" s="208"/>
      <c r="D770" s="38"/>
    </row>
    <row r="771" spans="2:4" x14ac:dyDescent="0.35">
      <c r="B771" s="38"/>
      <c r="C771" s="208"/>
      <c r="D771" s="38"/>
    </row>
    <row r="772" spans="2:4" x14ac:dyDescent="0.35">
      <c r="B772" s="38"/>
      <c r="C772" s="208"/>
      <c r="D772" s="38"/>
    </row>
    <row r="773" spans="2:4" x14ac:dyDescent="0.35">
      <c r="B773" s="38"/>
      <c r="C773" s="208"/>
      <c r="D773" s="38"/>
    </row>
    <row r="774" spans="2:4" x14ac:dyDescent="0.35">
      <c r="B774" s="38"/>
      <c r="C774" s="208"/>
      <c r="D774" s="38"/>
    </row>
    <row r="775" spans="2:4" x14ac:dyDescent="0.35">
      <c r="B775" s="38"/>
      <c r="C775" s="208"/>
      <c r="D775" s="38"/>
    </row>
    <row r="776" spans="2:4" x14ac:dyDescent="0.35">
      <c r="B776" s="38"/>
      <c r="C776" s="208"/>
      <c r="D776" s="38"/>
    </row>
    <row r="777" spans="2:4" x14ac:dyDescent="0.35">
      <c r="B777" s="38"/>
      <c r="C777" s="208"/>
      <c r="D777" s="38"/>
    </row>
    <row r="778" spans="2:4" x14ac:dyDescent="0.35">
      <c r="B778" s="38"/>
      <c r="C778" s="208"/>
      <c r="D778" s="38"/>
    </row>
    <row r="779" spans="2:4" x14ac:dyDescent="0.35">
      <c r="B779" s="38"/>
      <c r="C779" s="208"/>
      <c r="D779" s="38"/>
    </row>
    <row r="780" spans="2:4" x14ac:dyDescent="0.35">
      <c r="B780" s="38"/>
      <c r="C780" s="208"/>
      <c r="D780" s="38"/>
    </row>
    <row r="781" spans="2:4" x14ac:dyDescent="0.35">
      <c r="B781" s="38"/>
      <c r="C781" s="208"/>
      <c r="D781" s="38"/>
    </row>
    <row r="782" spans="2:4" x14ac:dyDescent="0.35">
      <c r="B782" s="38"/>
      <c r="C782" s="208"/>
      <c r="D782" s="38"/>
    </row>
    <row r="783" spans="2:4" x14ac:dyDescent="0.35">
      <c r="B783" s="38"/>
      <c r="C783" s="208"/>
      <c r="D783" s="38"/>
    </row>
    <row r="784" spans="2:4" x14ac:dyDescent="0.35">
      <c r="B784" s="38"/>
      <c r="C784" s="208"/>
      <c r="D784" s="38"/>
    </row>
    <row r="785" spans="2:4" x14ac:dyDescent="0.35">
      <c r="B785" s="38"/>
      <c r="C785" s="208"/>
      <c r="D785" s="38"/>
    </row>
    <row r="786" spans="2:4" x14ac:dyDescent="0.35">
      <c r="B786" s="38"/>
      <c r="C786" s="208"/>
      <c r="D786" s="38"/>
    </row>
    <row r="787" spans="2:4" x14ac:dyDescent="0.35">
      <c r="B787" s="38"/>
      <c r="C787" s="208"/>
      <c r="D787" s="38"/>
    </row>
    <row r="788" spans="2:4" x14ac:dyDescent="0.35">
      <c r="B788" s="38"/>
      <c r="C788" s="208"/>
      <c r="D788" s="38"/>
    </row>
    <row r="789" spans="2:4" x14ac:dyDescent="0.35">
      <c r="B789" s="38"/>
      <c r="C789" s="208"/>
      <c r="D789" s="38"/>
    </row>
    <row r="790" spans="2:4" x14ac:dyDescent="0.35">
      <c r="B790" s="38"/>
      <c r="C790" s="208"/>
      <c r="D790" s="38"/>
    </row>
    <row r="791" spans="2:4" x14ac:dyDescent="0.35">
      <c r="B791" s="38"/>
      <c r="C791" s="208"/>
      <c r="D791" s="38"/>
    </row>
    <row r="792" spans="2:4" x14ac:dyDescent="0.35">
      <c r="B792" s="38"/>
      <c r="C792" s="208"/>
      <c r="D792" s="38"/>
    </row>
    <row r="793" spans="2:4" x14ac:dyDescent="0.35">
      <c r="B793" s="38"/>
      <c r="C793" s="208"/>
      <c r="D793" s="38"/>
    </row>
    <row r="794" spans="2:4" x14ac:dyDescent="0.35">
      <c r="B794" s="38"/>
      <c r="C794" s="208"/>
      <c r="D794" s="38"/>
    </row>
    <row r="795" spans="2:4" x14ac:dyDescent="0.35">
      <c r="B795" s="38"/>
      <c r="C795" s="208"/>
      <c r="D795" s="38"/>
    </row>
    <row r="796" spans="2:4" x14ac:dyDescent="0.35">
      <c r="B796" s="38"/>
      <c r="C796" s="208"/>
      <c r="D796" s="38"/>
    </row>
    <row r="797" spans="2:4" x14ac:dyDescent="0.35">
      <c r="B797" s="38"/>
      <c r="C797" s="208"/>
      <c r="D797" s="38"/>
    </row>
    <row r="798" spans="2:4" x14ac:dyDescent="0.35">
      <c r="B798" s="38"/>
      <c r="C798" s="208"/>
      <c r="D798" s="38"/>
    </row>
    <row r="799" spans="2:4" x14ac:dyDescent="0.35">
      <c r="B799" s="38"/>
      <c r="C799" s="208"/>
      <c r="D799" s="38"/>
    </row>
    <row r="800" spans="2:4" x14ac:dyDescent="0.35">
      <c r="B800" s="38"/>
      <c r="C800" s="208"/>
      <c r="D800" s="38"/>
    </row>
    <row r="801" spans="2:4" x14ac:dyDescent="0.35">
      <c r="B801" s="38"/>
      <c r="C801" s="208"/>
      <c r="D801" s="38"/>
    </row>
    <row r="802" spans="2:4" x14ac:dyDescent="0.35">
      <c r="B802" s="38"/>
      <c r="C802" s="208"/>
      <c r="D802" s="38"/>
    </row>
    <row r="803" spans="2:4" x14ac:dyDescent="0.35">
      <c r="B803" s="38"/>
      <c r="C803" s="208"/>
      <c r="D803" s="38"/>
    </row>
    <row r="804" spans="2:4" x14ac:dyDescent="0.35">
      <c r="B804" s="38"/>
      <c r="C804" s="208"/>
      <c r="D804" s="38"/>
    </row>
    <row r="805" spans="2:4" x14ac:dyDescent="0.35">
      <c r="B805" s="38"/>
      <c r="C805" s="208"/>
      <c r="D805" s="38"/>
    </row>
    <row r="806" spans="2:4" x14ac:dyDescent="0.35">
      <c r="B806" s="38"/>
      <c r="C806" s="208"/>
      <c r="D806" s="38"/>
    </row>
    <row r="807" spans="2:4" x14ac:dyDescent="0.35">
      <c r="B807" s="38"/>
      <c r="C807" s="208"/>
      <c r="D807" s="38"/>
    </row>
    <row r="808" spans="2:4" x14ac:dyDescent="0.35">
      <c r="B808" s="38"/>
      <c r="C808" s="208"/>
      <c r="D808" s="38"/>
    </row>
    <row r="809" spans="2:4" x14ac:dyDescent="0.35">
      <c r="B809" s="38"/>
      <c r="C809" s="208"/>
      <c r="D809" s="38"/>
    </row>
    <row r="810" spans="2:4" x14ac:dyDescent="0.35">
      <c r="B810" s="38"/>
      <c r="C810" s="208"/>
      <c r="D810" s="38"/>
    </row>
    <row r="811" spans="2:4" x14ac:dyDescent="0.35">
      <c r="B811" s="38"/>
      <c r="C811" s="208"/>
      <c r="D811" s="38"/>
    </row>
    <row r="812" spans="2:4" x14ac:dyDescent="0.35">
      <c r="B812" s="38"/>
      <c r="C812" s="208"/>
      <c r="D812" s="38"/>
    </row>
    <row r="813" spans="2:4" x14ac:dyDescent="0.35">
      <c r="B813" s="38"/>
      <c r="C813" s="208"/>
      <c r="D813" s="38"/>
    </row>
    <row r="814" spans="2:4" x14ac:dyDescent="0.35">
      <c r="B814" s="38"/>
      <c r="C814" s="208"/>
      <c r="D814" s="38"/>
    </row>
    <row r="815" spans="2:4" x14ac:dyDescent="0.35">
      <c r="B815" s="38"/>
      <c r="C815" s="208"/>
      <c r="D815" s="38"/>
    </row>
    <row r="816" spans="2:4" x14ac:dyDescent="0.35">
      <c r="B816" s="38"/>
      <c r="C816" s="208"/>
      <c r="D816" s="38"/>
    </row>
    <row r="817" spans="2:4" x14ac:dyDescent="0.35">
      <c r="B817" s="38"/>
      <c r="C817" s="208"/>
      <c r="D817" s="38"/>
    </row>
    <row r="818" spans="2:4" x14ac:dyDescent="0.35">
      <c r="B818" s="38"/>
      <c r="C818" s="208"/>
      <c r="D818" s="38"/>
    </row>
    <row r="819" spans="2:4" x14ac:dyDescent="0.35">
      <c r="B819" s="38"/>
      <c r="C819" s="208"/>
      <c r="D819" s="38"/>
    </row>
    <row r="820" spans="2:4" x14ac:dyDescent="0.35">
      <c r="B820" s="38"/>
      <c r="C820" s="208"/>
      <c r="D820" s="38"/>
    </row>
    <row r="821" spans="2:4" x14ac:dyDescent="0.35">
      <c r="B821" s="38"/>
      <c r="C821" s="208"/>
      <c r="D821" s="38"/>
    </row>
    <row r="822" spans="2:4" x14ac:dyDescent="0.35">
      <c r="B822" s="38"/>
      <c r="C822" s="208"/>
      <c r="D822" s="38"/>
    </row>
    <row r="823" spans="2:4" x14ac:dyDescent="0.35">
      <c r="B823" s="38"/>
      <c r="C823" s="208"/>
      <c r="D823" s="38"/>
    </row>
    <row r="824" spans="2:4" x14ac:dyDescent="0.35">
      <c r="B824" s="38"/>
      <c r="C824" s="208"/>
      <c r="D824" s="38"/>
    </row>
    <row r="825" spans="2:4" x14ac:dyDescent="0.35">
      <c r="B825" s="38"/>
      <c r="C825" s="208"/>
      <c r="D825" s="38"/>
    </row>
    <row r="826" spans="2:4" x14ac:dyDescent="0.35">
      <c r="B826" s="38"/>
      <c r="C826" s="208"/>
      <c r="D826" s="38"/>
    </row>
    <row r="827" spans="2:4" x14ac:dyDescent="0.35">
      <c r="B827" s="38"/>
      <c r="C827" s="208"/>
      <c r="D827" s="38"/>
    </row>
    <row r="828" spans="2:4" x14ac:dyDescent="0.35">
      <c r="B828" s="38"/>
      <c r="C828" s="208"/>
      <c r="D828" s="38"/>
    </row>
    <row r="829" spans="2:4" x14ac:dyDescent="0.35">
      <c r="B829" s="38"/>
      <c r="C829" s="208"/>
      <c r="D829" s="38"/>
    </row>
    <row r="830" spans="2:4" x14ac:dyDescent="0.35">
      <c r="B830" s="38"/>
      <c r="C830" s="208"/>
      <c r="D830" s="38"/>
    </row>
    <row r="831" spans="2:4" x14ac:dyDescent="0.35">
      <c r="B831" s="38"/>
      <c r="C831" s="208"/>
      <c r="D831" s="38"/>
    </row>
    <row r="832" spans="2:4" x14ac:dyDescent="0.35">
      <c r="B832" s="38"/>
      <c r="C832" s="208"/>
      <c r="D832" s="38"/>
    </row>
    <row r="833" spans="2:4" x14ac:dyDescent="0.35">
      <c r="B833" s="38"/>
      <c r="C833" s="208"/>
      <c r="D833" s="38"/>
    </row>
    <row r="834" spans="2:4" x14ac:dyDescent="0.35">
      <c r="B834" s="38"/>
      <c r="C834" s="208"/>
      <c r="D834" s="38"/>
    </row>
    <row r="835" spans="2:4" x14ac:dyDescent="0.35">
      <c r="B835" s="38"/>
      <c r="C835" s="208"/>
      <c r="D835" s="38"/>
    </row>
    <row r="836" spans="2:4" x14ac:dyDescent="0.35">
      <c r="B836" s="38"/>
      <c r="C836" s="208"/>
      <c r="D836" s="38"/>
    </row>
    <row r="837" spans="2:4" x14ac:dyDescent="0.35">
      <c r="B837" s="38"/>
      <c r="C837" s="208"/>
      <c r="D837" s="38"/>
    </row>
    <row r="838" spans="2:4" x14ac:dyDescent="0.35">
      <c r="B838" s="38"/>
      <c r="C838" s="208"/>
      <c r="D838" s="38"/>
    </row>
    <row r="839" spans="2:4" x14ac:dyDescent="0.35">
      <c r="B839" s="38"/>
      <c r="C839" s="208"/>
      <c r="D839" s="38"/>
    </row>
    <row r="840" spans="2:4" x14ac:dyDescent="0.35">
      <c r="B840" s="38"/>
      <c r="C840" s="208"/>
      <c r="D840" s="38"/>
    </row>
    <row r="841" spans="2:4" x14ac:dyDescent="0.35">
      <c r="B841" s="38"/>
      <c r="C841" s="208"/>
      <c r="D841" s="38"/>
    </row>
    <row r="842" spans="2:4" x14ac:dyDescent="0.35">
      <c r="B842" s="38"/>
      <c r="C842" s="208"/>
      <c r="D842" s="38"/>
    </row>
    <row r="843" spans="2:4" x14ac:dyDescent="0.35">
      <c r="B843" s="38"/>
      <c r="C843" s="208"/>
      <c r="D843" s="38"/>
    </row>
    <row r="844" spans="2:4" x14ac:dyDescent="0.35">
      <c r="B844" s="38"/>
      <c r="C844" s="208"/>
      <c r="D844" s="38"/>
    </row>
    <row r="845" spans="2:4" x14ac:dyDescent="0.35">
      <c r="B845" s="38"/>
      <c r="C845" s="208"/>
      <c r="D845" s="38"/>
    </row>
    <row r="846" spans="2:4" x14ac:dyDescent="0.35">
      <c r="B846" s="38"/>
      <c r="C846" s="208"/>
      <c r="D846" s="38"/>
    </row>
    <row r="847" spans="2:4" x14ac:dyDescent="0.35">
      <c r="B847" s="38"/>
      <c r="C847" s="208"/>
      <c r="D847" s="38"/>
    </row>
    <row r="848" spans="2:4" x14ac:dyDescent="0.35">
      <c r="B848" s="38"/>
      <c r="C848" s="208"/>
      <c r="D848" s="38"/>
    </row>
    <row r="849" spans="2:4" x14ac:dyDescent="0.35">
      <c r="B849" s="38"/>
      <c r="C849" s="208"/>
      <c r="D849" s="38"/>
    </row>
    <row r="850" spans="2:4" x14ac:dyDescent="0.35">
      <c r="B850" s="38"/>
      <c r="C850" s="208"/>
      <c r="D850" s="38"/>
    </row>
    <row r="851" spans="2:4" x14ac:dyDescent="0.35">
      <c r="B851" s="38"/>
      <c r="C851" s="208"/>
      <c r="D851" s="38"/>
    </row>
    <row r="852" spans="2:4" x14ac:dyDescent="0.35">
      <c r="B852" s="38"/>
      <c r="C852" s="208"/>
      <c r="D852" s="38"/>
    </row>
    <row r="853" spans="2:4" x14ac:dyDescent="0.35">
      <c r="B853" s="38"/>
      <c r="C853" s="208"/>
      <c r="D853" s="38"/>
    </row>
    <row r="854" spans="2:4" x14ac:dyDescent="0.35">
      <c r="B854" s="38"/>
      <c r="C854" s="208"/>
      <c r="D854" s="38"/>
    </row>
    <row r="855" spans="2:4" x14ac:dyDescent="0.35">
      <c r="B855" s="38"/>
      <c r="C855" s="208"/>
      <c r="D855" s="38"/>
    </row>
    <row r="856" spans="2:4" x14ac:dyDescent="0.35">
      <c r="B856" s="38"/>
      <c r="C856" s="208"/>
      <c r="D856" s="38"/>
    </row>
    <row r="857" spans="2:4" x14ac:dyDescent="0.35">
      <c r="B857" s="38"/>
      <c r="C857" s="208"/>
      <c r="D857" s="38"/>
    </row>
    <row r="858" spans="2:4" x14ac:dyDescent="0.35">
      <c r="B858" s="38"/>
      <c r="C858" s="208"/>
      <c r="D858" s="38"/>
    </row>
    <row r="859" spans="2:4" x14ac:dyDescent="0.35">
      <c r="B859" s="38"/>
      <c r="C859" s="208"/>
      <c r="D859" s="38"/>
    </row>
    <row r="860" spans="2:4" x14ac:dyDescent="0.35">
      <c r="B860" s="38"/>
      <c r="C860" s="208"/>
      <c r="D860" s="38"/>
    </row>
    <row r="861" spans="2:4" x14ac:dyDescent="0.35">
      <c r="B861" s="38"/>
      <c r="C861" s="208"/>
      <c r="D861" s="38"/>
    </row>
    <row r="862" spans="2:4" x14ac:dyDescent="0.35">
      <c r="B862" s="38"/>
      <c r="C862" s="208"/>
      <c r="D862" s="38"/>
    </row>
    <row r="863" spans="2:4" x14ac:dyDescent="0.35">
      <c r="B863" s="38"/>
      <c r="C863" s="208"/>
      <c r="D863" s="38"/>
    </row>
    <row r="864" spans="2:4" x14ac:dyDescent="0.35">
      <c r="B864" s="38"/>
      <c r="C864" s="208"/>
      <c r="D864" s="38"/>
    </row>
    <row r="865" spans="2:4" x14ac:dyDescent="0.35">
      <c r="B865" s="38"/>
      <c r="C865" s="208"/>
      <c r="D865" s="38"/>
    </row>
    <row r="866" spans="2:4" x14ac:dyDescent="0.35">
      <c r="B866" s="38"/>
      <c r="C866" s="208"/>
      <c r="D866" s="38"/>
    </row>
    <row r="867" spans="2:4" x14ac:dyDescent="0.35">
      <c r="B867" s="38"/>
      <c r="C867" s="208"/>
      <c r="D867" s="38"/>
    </row>
    <row r="868" spans="2:4" x14ac:dyDescent="0.35">
      <c r="B868" s="38"/>
      <c r="C868" s="208"/>
      <c r="D868" s="38"/>
    </row>
    <row r="869" spans="2:4" x14ac:dyDescent="0.35">
      <c r="B869" s="38"/>
      <c r="C869" s="208"/>
      <c r="D869" s="38"/>
    </row>
    <row r="870" spans="2:4" x14ac:dyDescent="0.35">
      <c r="B870" s="38"/>
      <c r="C870" s="208"/>
      <c r="D870" s="38"/>
    </row>
    <row r="871" spans="2:4" x14ac:dyDescent="0.35">
      <c r="B871" s="38"/>
      <c r="C871" s="208"/>
      <c r="D871" s="38"/>
    </row>
    <row r="872" spans="2:4" x14ac:dyDescent="0.35">
      <c r="B872" s="38"/>
      <c r="C872" s="208"/>
      <c r="D872" s="38"/>
    </row>
    <row r="873" spans="2:4" x14ac:dyDescent="0.35">
      <c r="B873" s="38"/>
      <c r="C873" s="208"/>
      <c r="D873" s="38"/>
    </row>
    <row r="874" spans="2:4" x14ac:dyDescent="0.35">
      <c r="B874" s="38"/>
      <c r="C874" s="208"/>
      <c r="D874" s="38"/>
    </row>
    <row r="875" spans="2:4" x14ac:dyDescent="0.35">
      <c r="B875" s="38"/>
      <c r="C875" s="208"/>
      <c r="D875" s="38"/>
    </row>
    <row r="876" spans="2:4" x14ac:dyDescent="0.35">
      <c r="B876" s="38"/>
      <c r="C876" s="208"/>
      <c r="D876" s="38"/>
    </row>
    <row r="877" spans="2:4" x14ac:dyDescent="0.35">
      <c r="B877" s="38"/>
      <c r="C877" s="208"/>
      <c r="D877" s="38"/>
    </row>
    <row r="878" spans="2:4" x14ac:dyDescent="0.35">
      <c r="B878" s="38"/>
      <c r="C878" s="208"/>
      <c r="D878" s="38"/>
    </row>
    <row r="879" spans="2:4" x14ac:dyDescent="0.35">
      <c r="B879" s="38"/>
      <c r="C879" s="208"/>
      <c r="D879" s="38"/>
    </row>
    <row r="880" spans="2:4" x14ac:dyDescent="0.35">
      <c r="B880" s="38"/>
      <c r="C880" s="208"/>
      <c r="D880" s="38"/>
    </row>
    <row r="881" spans="2:4" x14ac:dyDescent="0.35">
      <c r="B881" s="38"/>
      <c r="C881" s="208"/>
      <c r="D881" s="38"/>
    </row>
    <row r="882" spans="2:4" x14ac:dyDescent="0.35">
      <c r="B882" s="38"/>
      <c r="C882" s="208"/>
      <c r="D882" s="38"/>
    </row>
    <row r="883" spans="2:4" x14ac:dyDescent="0.35">
      <c r="B883" s="38"/>
      <c r="C883" s="208"/>
      <c r="D883" s="38"/>
    </row>
    <row r="884" spans="2:4" x14ac:dyDescent="0.35">
      <c r="B884" s="38"/>
      <c r="C884" s="208"/>
      <c r="D884" s="38"/>
    </row>
    <row r="885" spans="2:4" x14ac:dyDescent="0.35">
      <c r="B885" s="38"/>
      <c r="C885" s="208"/>
      <c r="D885" s="38"/>
    </row>
    <row r="886" spans="2:4" x14ac:dyDescent="0.35">
      <c r="B886" s="38"/>
      <c r="C886" s="208"/>
      <c r="D886" s="38"/>
    </row>
    <row r="887" spans="2:4" x14ac:dyDescent="0.35">
      <c r="B887" s="38"/>
      <c r="C887" s="208"/>
      <c r="D887" s="38"/>
    </row>
    <row r="888" spans="2:4" x14ac:dyDescent="0.35">
      <c r="B888" s="38"/>
      <c r="C888" s="208"/>
      <c r="D888" s="38"/>
    </row>
    <row r="889" spans="2:4" x14ac:dyDescent="0.35">
      <c r="B889" s="38"/>
      <c r="C889" s="208"/>
      <c r="D889" s="38"/>
    </row>
    <row r="890" spans="2:4" x14ac:dyDescent="0.35">
      <c r="B890" s="38"/>
      <c r="C890" s="208"/>
      <c r="D890" s="38"/>
    </row>
    <row r="891" spans="2:4" x14ac:dyDescent="0.35">
      <c r="B891" s="38"/>
      <c r="C891" s="208"/>
      <c r="D891" s="38"/>
    </row>
    <row r="892" spans="2:4" x14ac:dyDescent="0.35">
      <c r="B892" s="38"/>
      <c r="C892" s="208"/>
      <c r="D892" s="38"/>
    </row>
    <row r="893" spans="2:4" x14ac:dyDescent="0.35">
      <c r="B893" s="38"/>
      <c r="C893" s="208"/>
      <c r="D893" s="38"/>
    </row>
    <row r="894" spans="2:4" x14ac:dyDescent="0.35">
      <c r="B894" s="38"/>
      <c r="C894" s="208"/>
      <c r="D894" s="38"/>
    </row>
    <row r="895" spans="2:4" x14ac:dyDescent="0.35">
      <c r="B895" s="38"/>
      <c r="C895" s="208"/>
      <c r="D895" s="38"/>
    </row>
    <row r="896" spans="2:4" x14ac:dyDescent="0.35">
      <c r="B896" s="38"/>
      <c r="C896" s="208"/>
      <c r="D896" s="38"/>
    </row>
    <row r="897" spans="2:4" x14ac:dyDescent="0.35">
      <c r="B897" s="38"/>
      <c r="C897" s="208"/>
      <c r="D897" s="38"/>
    </row>
    <row r="898" spans="2:4" x14ac:dyDescent="0.35">
      <c r="B898" s="38"/>
      <c r="C898" s="208"/>
      <c r="D898" s="38"/>
    </row>
    <row r="899" spans="2:4" x14ac:dyDescent="0.35">
      <c r="B899" s="38"/>
      <c r="C899" s="208"/>
      <c r="D899" s="38"/>
    </row>
    <row r="900" spans="2:4" x14ac:dyDescent="0.35">
      <c r="B900" s="38"/>
      <c r="C900" s="208"/>
      <c r="D900" s="38"/>
    </row>
    <row r="901" spans="2:4" x14ac:dyDescent="0.35">
      <c r="B901" s="38"/>
      <c r="C901" s="208"/>
      <c r="D901" s="38"/>
    </row>
    <row r="902" spans="2:4" x14ac:dyDescent="0.35">
      <c r="B902" s="38"/>
      <c r="C902" s="208"/>
      <c r="D902" s="38"/>
    </row>
    <row r="903" spans="2:4" x14ac:dyDescent="0.35">
      <c r="B903" s="38"/>
      <c r="C903" s="208"/>
      <c r="D903" s="38"/>
    </row>
    <row r="904" spans="2:4" x14ac:dyDescent="0.35">
      <c r="B904" s="38"/>
      <c r="C904" s="208"/>
      <c r="D904" s="38"/>
    </row>
    <row r="905" spans="2:4" x14ac:dyDescent="0.35">
      <c r="B905" s="38"/>
      <c r="C905" s="208"/>
      <c r="D905" s="38"/>
    </row>
    <row r="906" spans="2:4" x14ac:dyDescent="0.35">
      <c r="B906" s="38"/>
      <c r="C906" s="208"/>
      <c r="D906" s="38"/>
    </row>
    <row r="907" spans="2:4" x14ac:dyDescent="0.35">
      <c r="B907" s="38"/>
      <c r="C907" s="208"/>
      <c r="D907" s="38"/>
    </row>
    <row r="908" spans="2:4" x14ac:dyDescent="0.35">
      <c r="B908" s="38"/>
      <c r="C908" s="208"/>
      <c r="D908" s="38"/>
    </row>
    <row r="909" spans="2:4" x14ac:dyDescent="0.35">
      <c r="B909" s="38"/>
      <c r="C909" s="208"/>
      <c r="D909" s="38"/>
    </row>
    <row r="910" spans="2:4" x14ac:dyDescent="0.35">
      <c r="B910" s="38"/>
      <c r="C910" s="208"/>
      <c r="D910" s="38"/>
    </row>
    <row r="911" spans="2:4" x14ac:dyDescent="0.35">
      <c r="B911" s="38"/>
      <c r="C911" s="208"/>
      <c r="D911" s="38"/>
    </row>
    <row r="912" spans="2:4" x14ac:dyDescent="0.35">
      <c r="B912" s="38"/>
      <c r="C912" s="208"/>
      <c r="D912" s="38"/>
    </row>
    <row r="913" spans="2:4" x14ac:dyDescent="0.35">
      <c r="B913" s="38"/>
      <c r="C913" s="208"/>
      <c r="D913" s="38"/>
    </row>
    <row r="914" spans="2:4" x14ac:dyDescent="0.35">
      <c r="B914" s="38"/>
      <c r="C914" s="208"/>
      <c r="D914" s="38"/>
    </row>
    <row r="915" spans="2:4" x14ac:dyDescent="0.35">
      <c r="B915" s="38"/>
      <c r="C915" s="208"/>
      <c r="D915" s="38"/>
    </row>
    <row r="916" spans="2:4" x14ac:dyDescent="0.35">
      <c r="B916" s="38"/>
      <c r="C916" s="208"/>
      <c r="D916" s="38"/>
    </row>
    <row r="917" spans="2:4" x14ac:dyDescent="0.35">
      <c r="B917" s="38"/>
      <c r="C917" s="208"/>
      <c r="D917" s="38"/>
    </row>
    <row r="918" spans="2:4" x14ac:dyDescent="0.35">
      <c r="B918" s="38"/>
      <c r="C918" s="208"/>
      <c r="D918" s="38"/>
    </row>
    <row r="919" spans="2:4" x14ac:dyDescent="0.35">
      <c r="B919" s="38"/>
      <c r="C919" s="208"/>
      <c r="D919" s="38"/>
    </row>
    <row r="920" spans="2:4" x14ac:dyDescent="0.35">
      <c r="B920" s="38"/>
      <c r="C920" s="208"/>
      <c r="D920" s="38"/>
    </row>
    <row r="921" spans="2:4" x14ac:dyDescent="0.35">
      <c r="B921" s="38"/>
      <c r="C921" s="208"/>
      <c r="D921" s="38"/>
    </row>
    <row r="922" spans="2:4" x14ac:dyDescent="0.35">
      <c r="B922" s="38"/>
      <c r="C922" s="208"/>
      <c r="D922" s="38"/>
    </row>
    <row r="923" spans="2:4" x14ac:dyDescent="0.35">
      <c r="B923" s="38"/>
      <c r="C923" s="208"/>
      <c r="D923" s="38"/>
    </row>
    <row r="924" spans="2:4" x14ac:dyDescent="0.35">
      <c r="B924" s="38"/>
      <c r="C924" s="208"/>
      <c r="D924" s="38"/>
    </row>
    <row r="925" spans="2:4" x14ac:dyDescent="0.35">
      <c r="B925" s="38"/>
      <c r="C925" s="208"/>
      <c r="D925" s="38"/>
    </row>
    <row r="926" spans="2:4" x14ac:dyDescent="0.35">
      <c r="B926" s="38"/>
      <c r="C926" s="208"/>
      <c r="D926" s="38"/>
    </row>
    <row r="927" spans="2:4" x14ac:dyDescent="0.35">
      <c r="B927" s="38"/>
      <c r="C927" s="208"/>
      <c r="D927" s="38"/>
    </row>
    <row r="928" spans="2:4" x14ac:dyDescent="0.35">
      <c r="B928" s="38"/>
      <c r="C928" s="208"/>
      <c r="D928" s="38"/>
    </row>
    <row r="929" spans="2:4" x14ac:dyDescent="0.35">
      <c r="B929" s="38"/>
      <c r="C929" s="208"/>
      <c r="D929" s="38"/>
    </row>
    <row r="930" spans="2:4" x14ac:dyDescent="0.35">
      <c r="B930" s="38"/>
      <c r="C930" s="208"/>
      <c r="D930" s="38"/>
    </row>
    <row r="931" spans="2:4" x14ac:dyDescent="0.35">
      <c r="B931" s="38"/>
      <c r="C931" s="208"/>
      <c r="D931" s="38"/>
    </row>
    <row r="932" spans="2:4" x14ac:dyDescent="0.35">
      <c r="B932" s="38"/>
      <c r="C932" s="208"/>
      <c r="D932" s="38"/>
    </row>
    <row r="933" spans="2:4" x14ac:dyDescent="0.35">
      <c r="B933" s="38"/>
      <c r="C933" s="208"/>
      <c r="D933" s="38"/>
    </row>
    <row r="934" spans="2:4" x14ac:dyDescent="0.35">
      <c r="B934" s="38"/>
      <c r="C934" s="208"/>
      <c r="D934" s="38"/>
    </row>
    <row r="935" spans="2:4" x14ac:dyDescent="0.35">
      <c r="B935" s="38"/>
      <c r="C935" s="208"/>
      <c r="D935" s="38"/>
    </row>
    <row r="936" spans="2:4" x14ac:dyDescent="0.35">
      <c r="B936" s="38"/>
      <c r="C936" s="208"/>
      <c r="D936" s="38"/>
    </row>
    <row r="937" spans="2:4" x14ac:dyDescent="0.35">
      <c r="B937" s="38"/>
      <c r="C937" s="208"/>
      <c r="D937" s="38"/>
    </row>
    <row r="938" spans="2:4" x14ac:dyDescent="0.35">
      <c r="B938" s="38"/>
      <c r="C938" s="208"/>
      <c r="D938" s="38"/>
    </row>
    <row r="939" spans="2:4" x14ac:dyDescent="0.35">
      <c r="B939" s="38"/>
      <c r="C939" s="208"/>
      <c r="D939" s="38"/>
    </row>
    <row r="940" spans="2:4" x14ac:dyDescent="0.35">
      <c r="B940" s="38"/>
      <c r="C940" s="208"/>
      <c r="D940" s="38"/>
    </row>
    <row r="941" spans="2:4" x14ac:dyDescent="0.35">
      <c r="B941" s="38"/>
      <c r="C941" s="208"/>
      <c r="D941" s="38"/>
    </row>
    <row r="942" spans="2:4" x14ac:dyDescent="0.35">
      <c r="B942" s="38"/>
      <c r="C942" s="208"/>
      <c r="D942" s="38"/>
    </row>
    <row r="943" spans="2:4" x14ac:dyDescent="0.35">
      <c r="B943" s="38"/>
      <c r="C943" s="208"/>
      <c r="D943" s="38"/>
    </row>
    <row r="944" spans="2:4" x14ac:dyDescent="0.35">
      <c r="B944" s="38"/>
      <c r="C944" s="208"/>
      <c r="D944" s="38"/>
    </row>
    <row r="945" spans="2:4" x14ac:dyDescent="0.35">
      <c r="B945" s="38"/>
      <c r="C945" s="208"/>
      <c r="D945" s="38"/>
    </row>
    <row r="946" spans="2:4" x14ac:dyDescent="0.35">
      <c r="B946" s="38"/>
      <c r="C946" s="208"/>
      <c r="D946" s="38"/>
    </row>
    <row r="947" spans="2:4" x14ac:dyDescent="0.35">
      <c r="B947" s="38"/>
      <c r="C947" s="208"/>
      <c r="D947" s="38"/>
    </row>
    <row r="948" spans="2:4" x14ac:dyDescent="0.35">
      <c r="B948" s="38"/>
      <c r="C948" s="208"/>
      <c r="D948" s="38"/>
    </row>
    <row r="949" spans="2:4" x14ac:dyDescent="0.35">
      <c r="B949" s="38"/>
      <c r="C949" s="208"/>
      <c r="D949" s="38"/>
    </row>
    <row r="950" spans="2:4" x14ac:dyDescent="0.35">
      <c r="B950" s="38"/>
      <c r="C950" s="208"/>
      <c r="D950" s="38"/>
    </row>
    <row r="951" spans="2:4" x14ac:dyDescent="0.35">
      <c r="B951" s="38"/>
      <c r="C951" s="208"/>
      <c r="D951" s="38"/>
    </row>
    <row r="952" spans="2:4" x14ac:dyDescent="0.35">
      <c r="B952" s="38"/>
      <c r="C952" s="208"/>
      <c r="D952" s="38"/>
    </row>
    <row r="953" spans="2:4" x14ac:dyDescent="0.35">
      <c r="B953" s="38"/>
      <c r="C953" s="208"/>
      <c r="D953" s="38"/>
    </row>
    <row r="954" spans="2:4" x14ac:dyDescent="0.35">
      <c r="B954" s="38"/>
      <c r="C954" s="208"/>
      <c r="D954" s="38"/>
    </row>
    <row r="955" spans="2:4" x14ac:dyDescent="0.35">
      <c r="B955" s="38"/>
      <c r="C955" s="208"/>
      <c r="D955" s="38"/>
    </row>
    <row r="956" spans="2:4" x14ac:dyDescent="0.35">
      <c r="B956" s="38"/>
      <c r="C956" s="208"/>
      <c r="D956" s="38"/>
    </row>
    <row r="957" spans="2:4" x14ac:dyDescent="0.35">
      <c r="B957" s="38"/>
      <c r="C957" s="208"/>
      <c r="D957" s="38"/>
    </row>
    <row r="958" spans="2:4" x14ac:dyDescent="0.35">
      <c r="B958" s="38"/>
      <c r="C958" s="208"/>
      <c r="D958" s="38"/>
    </row>
    <row r="959" spans="2:4" x14ac:dyDescent="0.35">
      <c r="B959" s="38"/>
      <c r="C959" s="208"/>
      <c r="D959" s="38"/>
    </row>
    <row r="960" spans="2:4" x14ac:dyDescent="0.35">
      <c r="B960" s="38"/>
      <c r="C960" s="208"/>
      <c r="D960" s="38"/>
    </row>
    <row r="961" spans="2:4" x14ac:dyDescent="0.35">
      <c r="B961" s="38"/>
      <c r="C961" s="208"/>
      <c r="D961" s="38"/>
    </row>
    <row r="962" spans="2:4" x14ac:dyDescent="0.35">
      <c r="B962" s="38"/>
      <c r="C962" s="208"/>
      <c r="D962" s="38"/>
    </row>
    <row r="963" spans="2:4" x14ac:dyDescent="0.35">
      <c r="B963" s="38"/>
      <c r="C963" s="208"/>
      <c r="D963" s="38"/>
    </row>
    <row r="964" spans="2:4" x14ac:dyDescent="0.35">
      <c r="B964" s="38"/>
      <c r="C964" s="208"/>
      <c r="D964" s="38"/>
    </row>
    <row r="965" spans="2:4" x14ac:dyDescent="0.35">
      <c r="B965" s="38"/>
      <c r="C965" s="208"/>
      <c r="D965" s="38"/>
    </row>
    <row r="966" spans="2:4" x14ac:dyDescent="0.35">
      <c r="B966" s="38"/>
      <c r="C966" s="208"/>
      <c r="D966" s="38"/>
    </row>
    <row r="967" spans="2:4" x14ac:dyDescent="0.35">
      <c r="B967" s="38"/>
      <c r="C967" s="208"/>
      <c r="D967" s="38"/>
    </row>
    <row r="968" spans="2:4" x14ac:dyDescent="0.35">
      <c r="B968" s="38"/>
      <c r="C968" s="208"/>
      <c r="D968" s="38"/>
    </row>
    <row r="969" spans="2:4" x14ac:dyDescent="0.35">
      <c r="B969" s="38"/>
      <c r="C969" s="208"/>
      <c r="D969" s="38"/>
    </row>
    <row r="970" spans="2:4" x14ac:dyDescent="0.35">
      <c r="B970" s="38"/>
      <c r="C970" s="208"/>
      <c r="D970" s="38"/>
    </row>
    <row r="971" spans="2:4" x14ac:dyDescent="0.35">
      <c r="B971" s="38"/>
      <c r="C971" s="208"/>
      <c r="D971" s="38"/>
    </row>
    <row r="972" spans="2:4" x14ac:dyDescent="0.35">
      <c r="B972" s="38"/>
      <c r="C972" s="208"/>
      <c r="D972" s="38"/>
    </row>
    <row r="973" spans="2:4" x14ac:dyDescent="0.35">
      <c r="B973" s="38"/>
      <c r="C973" s="208"/>
      <c r="D973" s="38"/>
    </row>
    <row r="974" spans="2:4" x14ac:dyDescent="0.35">
      <c r="B974" s="38"/>
      <c r="C974" s="208"/>
      <c r="D974" s="38"/>
    </row>
    <row r="975" spans="2:4" x14ac:dyDescent="0.35">
      <c r="B975" s="38"/>
      <c r="C975" s="208"/>
      <c r="D975" s="38"/>
    </row>
    <row r="976" spans="2:4" x14ac:dyDescent="0.35">
      <c r="B976" s="38"/>
      <c r="C976" s="208"/>
      <c r="D976" s="38"/>
    </row>
    <row r="977" spans="2:4" x14ac:dyDescent="0.35">
      <c r="B977" s="38"/>
      <c r="C977" s="208"/>
      <c r="D977" s="38"/>
    </row>
    <row r="978" spans="2:4" x14ac:dyDescent="0.35">
      <c r="B978" s="38"/>
      <c r="C978" s="208"/>
      <c r="D978" s="38"/>
    </row>
    <row r="979" spans="2:4" x14ac:dyDescent="0.35">
      <c r="B979" s="38"/>
      <c r="C979" s="208"/>
      <c r="D979" s="38"/>
    </row>
    <row r="980" spans="2:4" x14ac:dyDescent="0.35">
      <c r="B980" s="38"/>
      <c r="C980" s="208"/>
      <c r="D980" s="38"/>
    </row>
    <row r="981" spans="2:4" x14ac:dyDescent="0.35">
      <c r="B981" s="38"/>
      <c r="C981" s="208"/>
      <c r="D981" s="38"/>
    </row>
    <row r="982" spans="2:4" x14ac:dyDescent="0.35">
      <c r="B982" s="38"/>
      <c r="C982" s="208"/>
      <c r="D982" s="38"/>
    </row>
    <row r="983" spans="2:4" x14ac:dyDescent="0.35">
      <c r="B983" s="38"/>
      <c r="C983" s="208"/>
      <c r="D983" s="38"/>
    </row>
    <row r="984" spans="2:4" x14ac:dyDescent="0.35">
      <c r="B984" s="38"/>
      <c r="C984" s="208"/>
      <c r="D984" s="38"/>
    </row>
    <row r="985" spans="2:4" x14ac:dyDescent="0.35">
      <c r="B985" s="38"/>
      <c r="C985" s="208"/>
      <c r="D985" s="38"/>
    </row>
    <row r="986" spans="2:4" x14ac:dyDescent="0.35">
      <c r="B986" s="38"/>
      <c r="C986" s="208"/>
      <c r="D986" s="38"/>
    </row>
    <row r="987" spans="2:4" x14ac:dyDescent="0.35">
      <c r="B987" s="38"/>
      <c r="C987" s="208"/>
      <c r="D987" s="38"/>
    </row>
    <row r="988" spans="2:4" x14ac:dyDescent="0.35">
      <c r="B988" s="38"/>
      <c r="C988" s="208"/>
      <c r="D988" s="38"/>
    </row>
    <row r="989" spans="2:4" x14ac:dyDescent="0.35">
      <c r="B989" s="38"/>
      <c r="C989" s="208"/>
      <c r="D989" s="38"/>
    </row>
    <row r="990" spans="2:4" x14ac:dyDescent="0.35">
      <c r="B990" s="38"/>
      <c r="C990" s="208"/>
      <c r="D990" s="38"/>
    </row>
    <row r="991" spans="2:4" x14ac:dyDescent="0.35">
      <c r="B991" s="38"/>
      <c r="C991" s="208"/>
      <c r="D991" s="38"/>
    </row>
    <row r="992" spans="2:4" x14ac:dyDescent="0.35">
      <c r="B992" s="38"/>
      <c r="C992" s="208"/>
      <c r="D992" s="38"/>
    </row>
    <row r="993" spans="2:4" x14ac:dyDescent="0.35">
      <c r="B993" s="38"/>
      <c r="C993" s="208"/>
      <c r="D993" s="38"/>
    </row>
    <row r="994" spans="2:4" x14ac:dyDescent="0.35">
      <c r="B994" s="38"/>
      <c r="C994" s="208"/>
      <c r="D994" s="38"/>
    </row>
    <row r="995" spans="2:4" x14ac:dyDescent="0.35">
      <c r="B995" s="38"/>
      <c r="C995" s="208"/>
      <c r="D995" s="38"/>
    </row>
    <row r="996" spans="2:4" x14ac:dyDescent="0.35">
      <c r="B996" s="38"/>
      <c r="C996" s="208"/>
      <c r="D996" s="38"/>
    </row>
    <row r="997" spans="2:4" x14ac:dyDescent="0.35">
      <c r="B997" s="38"/>
      <c r="C997" s="208"/>
      <c r="D997" s="38"/>
    </row>
    <row r="998" spans="2:4" x14ac:dyDescent="0.35">
      <c r="B998" s="38"/>
      <c r="C998" s="208"/>
      <c r="D998" s="38"/>
    </row>
    <row r="999" spans="2:4" x14ac:dyDescent="0.35">
      <c r="B999" s="38"/>
      <c r="C999" s="208"/>
      <c r="D999" s="38"/>
    </row>
    <row r="1000" spans="2:4" x14ac:dyDescent="0.35">
      <c r="B1000" s="38"/>
      <c r="C1000" s="208"/>
      <c r="D1000" s="38"/>
    </row>
    <row r="1001" spans="2:4" x14ac:dyDescent="0.35">
      <c r="B1001" s="38"/>
      <c r="C1001" s="208"/>
      <c r="D1001" s="38"/>
    </row>
    <row r="1002" spans="2:4" x14ac:dyDescent="0.35">
      <c r="B1002" s="38"/>
      <c r="C1002" s="208"/>
      <c r="D1002" s="38"/>
    </row>
    <row r="1003" spans="2:4" x14ac:dyDescent="0.35">
      <c r="B1003" s="38"/>
      <c r="C1003" s="208"/>
      <c r="D1003" s="38"/>
    </row>
    <row r="1004" spans="2:4" x14ac:dyDescent="0.35">
      <c r="B1004" s="38"/>
      <c r="C1004" s="208"/>
      <c r="D1004" s="38"/>
    </row>
    <row r="1005" spans="2:4" x14ac:dyDescent="0.35">
      <c r="B1005" s="38"/>
      <c r="C1005" s="208"/>
      <c r="D1005" s="38"/>
    </row>
    <row r="1006" spans="2:4" x14ac:dyDescent="0.35">
      <c r="B1006" s="38"/>
      <c r="C1006" s="208"/>
      <c r="D1006" s="38"/>
    </row>
    <row r="1007" spans="2:4" x14ac:dyDescent="0.35">
      <c r="B1007" s="38"/>
      <c r="C1007" s="208"/>
      <c r="D1007" s="38"/>
    </row>
    <row r="1008" spans="2:4" x14ac:dyDescent="0.35">
      <c r="B1008" s="38"/>
      <c r="C1008" s="208"/>
      <c r="D1008" s="38"/>
    </row>
    <row r="1009" spans="2:4" x14ac:dyDescent="0.35">
      <c r="B1009" s="38"/>
      <c r="C1009" s="208"/>
      <c r="D1009" s="38"/>
    </row>
    <row r="1010" spans="2:4" x14ac:dyDescent="0.35">
      <c r="B1010" s="38"/>
      <c r="C1010" s="208"/>
      <c r="D1010" s="38"/>
    </row>
    <row r="1011" spans="2:4" x14ac:dyDescent="0.35">
      <c r="B1011" s="38"/>
      <c r="C1011" s="208"/>
      <c r="D1011" s="38"/>
    </row>
    <row r="1012" spans="2:4" x14ac:dyDescent="0.35">
      <c r="B1012" s="38"/>
      <c r="C1012" s="208"/>
      <c r="D1012" s="38"/>
    </row>
    <row r="1013" spans="2:4" x14ac:dyDescent="0.35">
      <c r="B1013" s="38"/>
      <c r="C1013" s="208"/>
      <c r="D1013" s="38"/>
    </row>
    <row r="1014" spans="2:4" x14ac:dyDescent="0.35">
      <c r="B1014" s="38"/>
      <c r="C1014" s="208"/>
      <c r="D1014" s="38"/>
    </row>
    <row r="1015" spans="2:4" x14ac:dyDescent="0.35">
      <c r="B1015" s="38"/>
      <c r="C1015" s="208"/>
      <c r="D1015" s="38"/>
    </row>
    <row r="1016" spans="2:4" x14ac:dyDescent="0.35">
      <c r="B1016" s="38"/>
      <c r="C1016" s="208"/>
      <c r="D1016" s="38"/>
    </row>
    <row r="1017" spans="2:4" x14ac:dyDescent="0.35">
      <c r="B1017" s="38"/>
      <c r="C1017" s="208"/>
      <c r="D1017" s="38"/>
    </row>
    <row r="1018" spans="2:4" x14ac:dyDescent="0.35">
      <c r="B1018" s="38"/>
      <c r="C1018" s="208"/>
      <c r="D1018" s="38"/>
    </row>
    <row r="1019" spans="2:4" x14ac:dyDescent="0.35">
      <c r="B1019" s="38"/>
      <c r="C1019" s="208"/>
      <c r="D1019" s="38"/>
    </row>
    <row r="1020" spans="2:4" x14ac:dyDescent="0.35">
      <c r="B1020" s="38"/>
      <c r="C1020" s="208"/>
      <c r="D1020" s="38"/>
    </row>
    <row r="1021" spans="2:4" x14ac:dyDescent="0.35">
      <c r="B1021" s="38"/>
      <c r="C1021" s="208"/>
      <c r="D1021" s="38"/>
    </row>
    <row r="1022" spans="2:4" x14ac:dyDescent="0.35">
      <c r="B1022" s="38"/>
      <c r="C1022" s="208"/>
      <c r="D1022" s="38"/>
    </row>
    <row r="1023" spans="2:4" x14ac:dyDescent="0.35">
      <c r="B1023" s="38"/>
      <c r="C1023" s="208"/>
      <c r="D1023" s="38"/>
    </row>
    <row r="1024" spans="2:4" x14ac:dyDescent="0.35">
      <c r="B1024" s="38"/>
      <c r="C1024" s="208"/>
      <c r="D1024" s="38"/>
    </row>
    <row r="1025" spans="2:4" x14ac:dyDescent="0.35">
      <c r="B1025" s="38"/>
      <c r="C1025" s="208"/>
      <c r="D1025" s="38"/>
    </row>
    <row r="1026" spans="2:4" x14ac:dyDescent="0.35">
      <c r="B1026" s="38"/>
      <c r="C1026" s="208"/>
      <c r="D1026" s="38"/>
    </row>
    <row r="1027" spans="2:4" x14ac:dyDescent="0.35">
      <c r="B1027" s="38"/>
      <c r="C1027" s="208"/>
      <c r="D1027" s="38"/>
    </row>
    <row r="1028" spans="2:4" x14ac:dyDescent="0.35">
      <c r="B1028" s="38"/>
      <c r="C1028" s="208"/>
      <c r="D1028" s="38"/>
    </row>
    <row r="1029" spans="2:4" x14ac:dyDescent="0.35">
      <c r="B1029" s="38"/>
      <c r="C1029" s="208"/>
      <c r="D1029" s="38"/>
    </row>
    <row r="1030" spans="2:4" x14ac:dyDescent="0.35">
      <c r="B1030" s="38"/>
      <c r="C1030" s="208"/>
      <c r="D1030" s="38"/>
    </row>
    <row r="1031" spans="2:4" x14ac:dyDescent="0.35">
      <c r="B1031" s="38"/>
      <c r="C1031" s="208"/>
      <c r="D1031" s="38"/>
    </row>
    <row r="1032" spans="2:4" x14ac:dyDescent="0.35">
      <c r="B1032" s="38"/>
      <c r="C1032" s="208"/>
      <c r="D1032" s="38"/>
    </row>
    <row r="1033" spans="2:4" x14ac:dyDescent="0.35">
      <c r="B1033" s="38"/>
      <c r="C1033" s="208"/>
      <c r="D1033" s="38"/>
    </row>
    <row r="1034" spans="2:4" x14ac:dyDescent="0.35">
      <c r="B1034" s="38"/>
      <c r="C1034" s="208"/>
      <c r="D1034" s="38"/>
    </row>
    <row r="1035" spans="2:4" x14ac:dyDescent="0.35">
      <c r="B1035" s="38"/>
      <c r="C1035" s="208"/>
      <c r="D1035" s="38"/>
    </row>
    <row r="1036" spans="2:4" x14ac:dyDescent="0.35">
      <c r="B1036" s="38"/>
      <c r="C1036" s="208"/>
      <c r="D1036" s="38"/>
    </row>
    <row r="1037" spans="2:4" x14ac:dyDescent="0.35">
      <c r="B1037" s="38"/>
      <c r="C1037" s="208"/>
      <c r="D1037" s="38"/>
    </row>
    <row r="1038" spans="2:4" x14ac:dyDescent="0.35">
      <c r="B1038" s="38"/>
      <c r="C1038" s="208"/>
      <c r="D1038" s="38"/>
    </row>
    <row r="1039" spans="2:4" x14ac:dyDescent="0.35">
      <c r="B1039" s="38"/>
      <c r="C1039" s="208"/>
      <c r="D1039" s="38"/>
    </row>
    <row r="1040" spans="2:4" x14ac:dyDescent="0.35">
      <c r="B1040" s="38"/>
      <c r="C1040" s="208"/>
      <c r="D1040" s="38"/>
    </row>
    <row r="1041" spans="2:4" x14ac:dyDescent="0.35">
      <c r="B1041" s="38"/>
      <c r="C1041" s="208"/>
      <c r="D1041" s="38"/>
    </row>
    <row r="1042" spans="2:4" x14ac:dyDescent="0.35">
      <c r="B1042" s="38"/>
      <c r="C1042" s="208"/>
      <c r="D1042" s="38"/>
    </row>
    <row r="1043" spans="2:4" x14ac:dyDescent="0.35">
      <c r="B1043" s="38"/>
      <c r="C1043" s="208"/>
      <c r="D1043" s="38"/>
    </row>
    <row r="1044" spans="2:4" x14ac:dyDescent="0.35">
      <c r="B1044" s="38"/>
      <c r="C1044" s="208"/>
      <c r="D1044" s="38"/>
    </row>
    <row r="1045" spans="2:4" x14ac:dyDescent="0.35">
      <c r="B1045" s="38"/>
      <c r="C1045" s="208"/>
      <c r="D1045" s="38"/>
    </row>
    <row r="1046" spans="2:4" x14ac:dyDescent="0.35">
      <c r="B1046" s="38"/>
      <c r="C1046" s="208"/>
      <c r="D1046" s="38"/>
    </row>
    <row r="1047" spans="2:4" x14ac:dyDescent="0.35">
      <c r="B1047" s="38"/>
      <c r="C1047" s="208"/>
      <c r="D1047" s="38"/>
    </row>
    <row r="1048" spans="2:4" x14ac:dyDescent="0.35">
      <c r="B1048" s="38"/>
      <c r="C1048" s="208"/>
      <c r="D1048" s="38"/>
    </row>
    <row r="1049" spans="2:4" x14ac:dyDescent="0.35">
      <c r="B1049" s="38"/>
      <c r="C1049" s="208"/>
      <c r="D1049" s="38"/>
    </row>
    <row r="1050" spans="2:4" x14ac:dyDescent="0.35">
      <c r="B1050" s="38"/>
      <c r="C1050" s="208"/>
      <c r="D1050" s="38"/>
    </row>
    <row r="1051" spans="2:4" x14ac:dyDescent="0.35">
      <c r="B1051" s="38"/>
      <c r="C1051" s="208"/>
      <c r="D1051" s="38"/>
    </row>
    <row r="1052" spans="2:4" x14ac:dyDescent="0.35">
      <c r="B1052" s="38"/>
      <c r="C1052" s="208"/>
      <c r="D1052" s="38"/>
    </row>
    <row r="1053" spans="2:4" x14ac:dyDescent="0.35">
      <c r="B1053" s="38"/>
      <c r="C1053" s="208"/>
      <c r="D1053" s="38"/>
    </row>
    <row r="1054" spans="2:4" x14ac:dyDescent="0.35">
      <c r="B1054" s="38"/>
      <c r="C1054" s="208"/>
      <c r="D1054" s="38"/>
    </row>
    <row r="1055" spans="2:4" x14ac:dyDescent="0.35">
      <c r="B1055" s="38"/>
      <c r="C1055" s="208"/>
      <c r="D1055" s="38"/>
    </row>
    <row r="1056" spans="2:4" x14ac:dyDescent="0.35">
      <c r="B1056" s="38"/>
      <c r="C1056" s="208"/>
      <c r="D1056" s="38"/>
    </row>
    <row r="1057" spans="2:4" x14ac:dyDescent="0.35">
      <c r="B1057" s="38"/>
      <c r="C1057" s="208"/>
      <c r="D1057" s="38"/>
    </row>
    <row r="1058" spans="2:4" x14ac:dyDescent="0.35">
      <c r="B1058" s="38"/>
      <c r="C1058" s="208"/>
      <c r="D1058" s="38"/>
    </row>
    <row r="1059" spans="2:4" x14ac:dyDescent="0.35">
      <c r="B1059" s="38"/>
      <c r="C1059" s="208"/>
      <c r="D1059" s="38"/>
    </row>
    <row r="1060" spans="2:4" x14ac:dyDescent="0.35">
      <c r="B1060" s="38"/>
      <c r="C1060" s="208"/>
      <c r="D1060" s="38"/>
    </row>
    <row r="1061" spans="2:4" x14ac:dyDescent="0.35">
      <c r="B1061" s="38"/>
      <c r="C1061" s="208"/>
      <c r="D1061" s="38"/>
    </row>
    <row r="1062" spans="2:4" x14ac:dyDescent="0.35">
      <c r="B1062" s="38"/>
      <c r="C1062" s="208"/>
      <c r="D1062" s="38"/>
    </row>
    <row r="1063" spans="2:4" x14ac:dyDescent="0.35">
      <c r="B1063" s="38"/>
      <c r="C1063" s="208"/>
      <c r="D1063" s="38"/>
    </row>
    <row r="1064" spans="2:4" x14ac:dyDescent="0.35">
      <c r="B1064" s="38"/>
      <c r="C1064" s="208"/>
      <c r="D1064" s="38"/>
    </row>
    <row r="1065" spans="2:4" x14ac:dyDescent="0.35">
      <c r="B1065" s="38"/>
      <c r="C1065" s="208"/>
      <c r="D1065" s="38"/>
    </row>
    <row r="1066" spans="2:4" x14ac:dyDescent="0.35">
      <c r="B1066" s="38"/>
      <c r="C1066" s="208"/>
      <c r="D1066" s="38"/>
    </row>
    <row r="1067" spans="2:4" x14ac:dyDescent="0.35">
      <c r="B1067" s="38"/>
      <c r="C1067" s="208"/>
      <c r="D1067" s="38"/>
    </row>
    <row r="1068" spans="2:4" x14ac:dyDescent="0.35">
      <c r="B1068" s="38"/>
      <c r="C1068" s="208"/>
      <c r="D1068" s="38"/>
    </row>
    <row r="1069" spans="2:4" x14ac:dyDescent="0.35">
      <c r="B1069" s="38"/>
      <c r="C1069" s="208"/>
      <c r="D1069" s="38"/>
    </row>
    <row r="1070" spans="2:4" x14ac:dyDescent="0.35">
      <c r="B1070" s="38"/>
      <c r="C1070" s="208"/>
      <c r="D1070" s="38"/>
    </row>
    <row r="1071" spans="2:4" x14ac:dyDescent="0.35">
      <c r="B1071" s="38"/>
      <c r="C1071" s="208"/>
      <c r="D1071" s="38"/>
    </row>
    <row r="1072" spans="2:4" x14ac:dyDescent="0.35">
      <c r="B1072" s="38"/>
      <c r="C1072" s="208"/>
      <c r="D1072" s="38"/>
    </row>
    <row r="1073" spans="2:4" x14ac:dyDescent="0.35">
      <c r="B1073" s="38"/>
      <c r="C1073" s="208"/>
      <c r="D1073" s="38"/>
    </row>
    <row r="1074" spans="2:4" x14ac:dyDescent="0.35">
      <c r="B1074" s="38"/>
      <c r="C1074" s="208"/>
      <c r="D1074" s="38"/>
    </row>
    <row r="1075" spans="2:4" x14ac:dyDescent="0.35">
      <c r="B1075" s="38"/>
      <c r="C1075" s="208"/>
      <c r="D1075" s="38"/>
    </row>
    <row r="1076" spans="2:4" x14ac:dyDescent="0.35">
      <c r="B1076" s="38"/>
      <c r="C1076" s="208"/>
      <c r="D1076" s="38"/>
    </row>
    <row r="1077" spans="2:4" x14ac:dyDescent="0.35">
      <c r="B1077" s="38"/>
      <c r="C1077" s="208"/>
      <c r="D1077" s="38"/>
    </row>
    <row r="1078" spans="2:4" x14ac:dyDescent="0.35">
      <c r="B1078" s="38"/>
      <c r="C1078" s="208"/>
      <c r="D1078" s="38"/>
    </row>
    <row r="1079" spans="2:4" x14ac:dyDescent="0.35">
      <c r="B1079" s="38"/>
      <c r="C1079" s="208"/>
      <c r="D1079" s="38"/>
    </row>
    <row r="1080" spans="2:4" x14ac:dyDescent="0.35">
      <c r="B1080" s="38"/>
      <c r="C1080" s="208"/>
      <c r="D1080" s="38"/>
    </row>
    <row r="1081" spans="2:4" x14ac:dyDescent="0.35">
      <c r="B1081" s="38"/>
      <c r="C1081" s="208"/>
      <c r="D1081" s="38"/>
    </row>
    <row r="1082" spans="2:4" x14ac:dyDescent="0.35">
      <c r="B1082" s="38"/>
      <c r="C1082" s="208"/>
      <c r="D1082" s="38"/>
    </row>
    <row r="1083" spans="2:4" x14ac:dyDescent="0.35">
      <c r="B1083" s="38"/>
      <c r="C1083" s="208"/>
      <c r="D1083" s="38"/>
    </row>
    <row r="1084" spans="2:4" x14ac:dyDescent="0.35">
      <c r="B1084" s="38"/>
      <c r="C1084" s="208"/>
      <c r="D1084" s="38"/>
    </row>
    <row r="1085" spans="2:4" x14ac:dyDescent="0.35">
      <c r="B1085" s="38"/>
      <c r="C1085" s="208"/>
      <c r="D1085" s="38"/>
    </row>
    <row r="1086" spans="2:4" x14ac:dyDescent="0.35">
      <c r="B1086" s="38"/>
      <c r="C1086" s="208"/>
      <c r="D1086" s="38"/>
    </row>
    <row r="1087" spans="2:4" x14ac:dyDescent="0.35">
      <c r="B1087" s="38"/>
      <c r="C1087" s="208"/>
      <c r="D1087" s="38"/>
    </row>
    <row r="1088" spans="2:4" x14ac:dyDescent="0.35">
      <c r="B1088" s="38"/>
      <c r="C1088" s="208"/>
      <c r="D1088" s="38"/>
    </row>
    <row r="1089" spans="2:4" x14ac:dyDescent="0.35">
      <c r="B1089" s="38"/>
      <c r="C1089" s="208"/>
      <c r="D1089" s="38"/>
    </row>
    <row r="1090" spans="2:4" x14ac:dyDescent="0.35">
      <c r="B1090" s="38"/>
      <c r="C1090" s="208"/>
      <c r="D1090" s="38"/>
    </row>
    <row r="1091" spans="2:4" x14ac:dyDescent="0.35">
      <c r="B1091" s="38"/>
      <c r="C1091" s="208"/>
      <c r="D1091" s="38"/>
    </row>
    <row r="1092" spans="2:4" x14ac:dyDescent="0.35">
      <c r="B1092" s="38"/>
      <c r="C1092" s="208"/>
      <c r="D1092" s="38"/>
    </row>
    <row r="1093" spans="2:4" x14ac:dyDescent="0.35">
      <c r="B1093" s="38"/>
      <c r="C1093" s="208"/>
      <c r="D1093" s="38"/>
    </row>
    <row r="1094" spans="2:4" x14ac:dyDescent="0.35">
      <c r="B1094" s="38"/>
      <c r="C1094" s="208"/>
      <c r="D1094" s="38"/>
    </row>
    <row r="1095" spans="2:4" x14ac:dyDescent="0.35">
      <c r="B1095" s="38"/>
      <c r="C1095" s="208"/>
      <c r="D1095" s="38"/>
    </row>
    <row r="1096" spans="2:4" x14ac:dyDescent="0.35">
      <c r="B1096" s="38"/>
      <c r="C1096" s="208"/>
      <c r="D1096" s="38"/>
    </row>
    <row r="1097" spans="2:4" x14ac:dyDescent="0.35">
      <c r="B1097" s="38"/>
      <c r="C1097" s="208"/>
      <c r="D1097" s="38"/>
    </row>
    <row r="1098" spans="2:4" x14ac:dyDescent="0.35">
      <c r="B1098" s="38"/>
      <c r="C1098" s="208"/>
      <c r="D1098" s="38"/>
    </row>
    <row r="1099" spans="2:4" x14ac:dyDescent="0.35">
      <c r="B1099" s="38"/>
      <c r="C1099" s="208"/>
      <c r="D1099" s="38"/>
    </row>
    <row r="1100" spans="2:4" x14ac:dyDescent="0.35">
      <c r="B1100" s="38"/>
      <c r="C1100" s="208"/>
      <c r="D1100" s="38"/>
    </row>
    <row r="1101" spans="2:4" x14ac:dyDescent="0.35">
      <c r="B1101" s="38"/>
      <c r="C1101" s="208"/>
      <c r="D1101" s="38"/>
    </row>
    <row r="1102" spans="2:4" x14ac:dyDescent="0.35">
      <c r="B1102" s="38"/>
      <c r="C1102" s="208"/>
      <c r="D1102" s="38"/>
    </row>
    <row r="1103" spans="2:4" x14ac:dyDescent="0.35">
      <c r="B1103" s="38"/>
      <c r="C1103" s="208"/>
      <c r="D1103" s="38"/>
    </row>
    <row r="1104" spans="2:4" x14ac:dyDescent="0.35">
      <c r="B1104" s="38"/>
      <c r="C1104" s="208"/>
      <c r="D1104" s="38"/>
    </row>
    <row r="1105" spans="2:4" x14ac:dyDescent="0.35">
      <c r="B1105" s="38"/>
      <c r="C1105" s="208"/>
      <c r="D1105" s="38"/>
    </row>
    <row r="1106" spans="2:4" x14ac:dyDescent="0.35">
      <c r="B1106" s="38"/>
      <c r="C1106" s="208"/>
      <c r="D1106" s="38"/>
    </row>
    <row r="1107" spans="2:4" x14ac:dyDescent="0.35">
      <c r="B1107" s="38"/>
      <c r="C1107" s="208"/>
      <c r="D1107" s="38"/>
    </row>
    <row r="1108" spans="2:4" x14ac:dyDescent="0.35">
      <c r="B1108" s="38"/>
      <c r="C1108" s="208"/>
      <c r="D1108" s="38"/>
    </row>
    <row r="1109" spans="2:4" x14ac:dyDescent="0.35">
      <c r="B1109" s="38"/>
      <c r="C1109" s="208"/>
      <c r="D1109" s="38"/>
    </row>
    <row r="1110" spans="2:4" x14ac:dyDescent="0.35">
      <c r="B1110" s="38"/>
      <c r="C1110" s="208"/>
      <c r="D1110" s="38"/>
    </row>
    <row r="1111" spans="2:4" x14ac:dyDescent="0.35">
      <c r="B1111" s="38"/>
      <c r="C1111" s="208"/>
      <c r="D1111" s="38"/>
    </row>
    <row r="1112" spans="2:4" x14ac:dyDescent="0.35">
      <c r="B1112" s="38"/>
      <c r="C1112" s="208"/>
      <c r="D1112" s="38"/>
    </row>
    <row r="1113" spans="2:4" x14ac:dyDescent="0.35">
      <c r="B1113" s="38"/>
      <c r="C1113" s="208"/>
      <c r="D1113" s="38"/>
    </row>
    <row r="1114" spans="2:4" x14ac:dyDescent="0.35">
      <c r="B1114" s="38"/>
      <c r="C1114" s="208"/>
      <c r="D1114" s="38"/>
    </row>
    <row r="1115" spans="2:4" x14ac:dyDescent="0.35">
      <c r="B1115" s="38"/>
      <c r="C1115" s="208"/>
      <c r="D1115" s="38"/>
    </row>
    <row r="1116" spans="2:4" x14ac:dyDescent="0.35">
      <c r="B1116" s="38"/>
      <c r="C1116" s="208"/>
      <c r="D1116" s="38"/>
    </row>
    <row r="1117" spans="2:4" x14ac:dyDescent="0.35">
      <c r="B1117" s="38"/>
      <c r="C1117" s="208"/>
      <c r="D1117" s="38"/>
    </row>
    <row r="1118" spans="2:4" x14ac:dyDescent="0.35">
      <c r="B1118" s="38"/>
      <c r="C1118" s="208"/>
      <c r="D1118" s="38"/>
    </row>
    <row r="1119" spans="2:4" x14ac:dyDescent="0.35">
      <c r="B1119" s="38"/>
      <c r="C1119" s="208"/>
      <c r="D1119" s="38"/>
    </row>
    <row r="1120" spans="2:4" x14ac:dyDescent="0.35">
      <c r="B1120" s="38"/>
      <c r="C1120" s="208"/>
      <c r="D1120" s="38"/>
    </row>
    <row r="1121" spans="2:4" x14ac:dyDescent="0.35">
      <c r="B1121" s="38"/>
      <c r="C1121" s="208"/>
      <c r="D1121" s="38"/>
    </row>
    <row r="1122" spans="2:4" x14ac:dyDescent="0.35">
      <c r="B1122" s="38"/>
      <c r="C1122" s="208"/>
      <c r="D1122" s="38"/>
    </row>
    <row r="1123" spans="2:4" x14ac:dyDescent="0.35">
      <c r="B1123" s="38"/>
      <c r="C1123" s="208"/>
      <c r="D1123" s="38"/>
    </row>
    <row r="1124" spans="2:4" x14ac:dyDescent="0.35">
      <c r="B1124" s="38"/>
      <c r="C1124" s="208"/>
      <c r="D1124" s="38"/>
    </row>
    <row r="1125" spans="2:4" x14ac:dyDescent="0.35">
      <c r="B1125" s="38"/>
      <c r="C1125" s="208"/>
      <c r="D1125" s="38"/>
    </row>
    <row r="1126" spans="2:4" x14ac:dyDescent="0.35">
      <c r="B1126" s="38"/>
      <c r="C1126" s="208"/>
      <c r="D1126" s="38"/>
    </row>
    <row r="1127" spans="2:4" x14ac:dyDescent="0.35">
      <c r="B1127" s="38"/>
      <c r="C1127" s="208"/>
      <c r="D1127" s="38"/>
    </row>
    <row r="1128" spans="2:4" x14ac:dyDescent="0.35">
      <c r="B1128" s="38"/>
      <c r="C1128" s="208"/>
      <c r="D1128" s="38"/>
    </row>
    <row r="1129" spans="2:4" x14ac:dyDescent="0.35">
      <c r="B1129" s="38"/>
      <c r="C1129" s="208"/>
      <c r="D1129" s="38"/>
    </row>
    <row r="1130" spans="2:4" x14ac:dyDescent="0.35">
      <c r="B1130" s="38"/>
      <c r="C1130" s="208"/>
      <c r="D1130" s="38"/>
    </row>
    <row r="1131" spans="2:4" x14ac:dyDescent="0.35">
      <c r="B1131" s="38"/>
      <c r="C1131" s="208"/>
      <c r="D1131" s="38"/>
    </row>
    <row r="1132" spans="2:4" x14ac:dyDescent="0.35">
      <c r="B1132" s="38"/>
      <c r="C1132" s="208"/>
      <c r="D1132" s="38"/>
    </row>
    <row r="1133" spans="2:4" x14ac:dyDescent="0.35">
      <c r="B1133" s="38"/>
      <c r="C1133" s="208"/>
      <c r="D1133" s="38"/>
    </row>
    <row r="1134" spans="2:4" x14ac:dyDescent="0.35">
      <c r="B1134" s="38"/>
      <c r="C1134" s="208"/>
      <c r="D1134" s="38"/>
    </row>
    <row r="1135" spans="2:4" x14ac:dyDescent="0.35">
      <c r="B1135" s="38"/>
      <c r="C1135" s="208"/>
      <c r="D1135" s="38"/>
    </row>
    <row r="1136" spans="2:4" x14ac:dyDescent="0.35">
      <c r="B1136" s="38"/>
      <c r="C1136" s="208"/>
      <c r="D1136" s="38"/>
    </row>
    <row r="1137" spans="2:4" x14ac:dyDescent="0.35">
      <c r="B1137" s="38"/>
      <c r="C1137" s="208"/>
      <c r="D1137" s="38"/>
    </row>
    <row r="1138" spans="2:4" x14ac:dyDescent="0.35">
      <c r="B1138" s="38"/>
      <c r="C1138" s="208"/>
      <c r="D1138" s="38"/>
    </row>
    <row r="1139" spans="2:4" x14ac:dyDescent="0.35">
      <c r="B1139" s="38"/>
      <c r="C1139" s="208"/>
      <c r="D1139" s="38"/>
    </row>
    <row r="1140" spans="2:4" x14ac:dyDescent="0.35">
      <c r="B1140" s="38"/>
      <c r="C1140" s="208"/>
      <c r="D1140" s="38"/>
    </row>
    <row r="1141" spans="2:4" x14ac:dyDescent="0.35">
      <c r="B1141" s="38"/>
      <c r="C1141" s="208"/>
      <c r="D1141" s="38"/>
    </row>
    <row r="1142" spans="2:4" x14ac:dyDescent="0.35">
      <c r="B1142" s="38"/>
      <c r="C1142" s="208"/>
      <c r="D1142" s="38"/>
    </row>
    <row r="1143" spans="2:4" x14ac:dyDescent="0.35">
      <c r="B1143" s="38"/>
      <c r="C1143" s="208"/>
      <c r="D1143" s="38"/>
    </row>
    <row r="1144" spans="2:4" x14ac:dyDescent="0.35">
      <c r="B1144" s="38"/>
      <c r="C1144" s="208"/>
      <c r="D1144" s="38"/>
    </row>
    <row r="1145" spans="2:4" x14ac:dyDescent="0.35">
      <c r="B1145" s="38"/>
      <c r="C1145" s="208"/>
      <c r="D1145" s="38"/>
    </row>
    <row r="1146" spans="2:4" x14ac:dyDescent="0.35">
      <c r="B1146" s="38"/>
      <c r="C1146" s="208"/>
      <c r="D1146" s="38"/>
    </row>
    <row r="1147" spans="2:4" x14ac:dyDescent="0.35">
      <c r="B1147" s="38"/>
      <c r="C1147" s="208"/>
      <c r="D1147" s="38"/>
    </row>
    <row r="1148" spans="2:4" x14ac:dyDescent="0.35">
      <c r="B1148" s="38"/>
      <c r="C1148" s="208"/>
      <c r="D1148" s="38"/>
    </row>
    <row r="1149" spans="2:4" x14ac:dyDescent="0.35">
      <c r="B1149" s="38"/>
      <c r="C1149" s="208"/>
      <c r="D1149" s="38"/>
    </row>
    <row r="1150" spans="2:4" x14ac:dyDescent="0.35">
      <c r="B1150" s="38"/>
      <c r="C1150" s="208"/>
      <c r="D1150" s="38"/>
    </row>
    <row r="1151" spans="2:4" x14ac:dyDescent="0.35">
      <c r="B1151" s="38"/>
      <c r="C1151" s="208"/>
      <c r="D1151" s="38"/>
    </row>
    <row r="1152" spans="2:4" x14ac:dyDescent="0.35">
      <c r="B1152" s="38"/>
      <c r="C1152" s="208"/>
      <c r="D1152" s="38"/>
    </row>
    <row r="1153" spans="2:4" x14ac:dyDescent="0.35">
      <c r="B1153" s="38"/>
      <c r="C1153" s="208"/>
      <c r="D1153" s="38"/>
    </row>
    <row r="1154" spans="2:4" x14ac:dyDescent="0.35">
      <c r="B1154" s="38"/>
      <c r="C1154" s="208"/>
      <c r="D1154" s="38"/>
    </row>
    <row r="1155" spans="2:4" x14ac:dyDescent="0.35">
      <c r="B1155" s="38"/>
      <c r="C1155" s="208"/>
      <c r="D1155" s="38"/>
    </row>
    <row r="1156" spans="2:4" x14ac:dyDescent="0.35">
      <c r="B1156" s="38"/>
      <c r="C1156" s="208"/>
      <c r="D1156" s="38"/>
    </row>
    <row r="1157" spans="2:4" x14ac:dyDescent="0.35">
      <c r="B1157" s="38"/>
      <c r="C1157" s="208"/>
      <c r="D1157" s="38"/>
    </row>
    <row r="1158" spans="2:4" x14ac:dyDescent="0.35">
      <c r="B1158" s="38"/>
      <c r="C1158" s="208"/>
      <c r="D1158" s="38"/>
    </row>
    <row r="1159" spans="2:4" x14ac:dyDescent="0.35">
      <c r="B1159" s="38"/>
      <c r="C1159" s="208"/>
      <c r="D1159" s="38"/>
    </row>
    <row r="1160" spans="2:4" x14ac:dyDescent="0.35">
      <c r="B1160" s="38"/>
      <c r="C1160" s="208"/>
      <c r="D1160" s="38"/>
    </row>
    <row r="1161" spans="2:4" x14ac:dyDescent="0.35">
      <c r="B1161" s="38"/>
      <c r="C1161" s="208"/>
      <c r="D1161" s="38"/>
    </row>
    <row r="1162" spans="2:4" x14ac:dyDescent="0.35">
      <c r="B1162" s="38"/>
      <c r="C1162" s="208"/>
      <c r="D1162" s="38"/>
    </row>
    <row r="1163" spans="2:4" x14ac:dyDescent="0.35">
      <c r="B1163" s="38"/>
      <c r="C1163" s="208"/>
      <c r="D1163" s="38"/>
    </row>
    <row r="1164" spans="2:4" x14ac:dyDescent="0.35">
      <c r="B1164" s="38"/>
      <c r="C1164" s="208"/>
      <c r="D1164" s="38"/>
    </row>
    <row r="1165" spans="2:4" x14ac:dyDescent="0.35">
      <c r="B1165" s="38"/>
      <c r="C1165" s="208"/>
      <c r="D1165" s="38"/>
    </row>
    <row r="1166" spans="2:4" x14ac:dyDescent="0.35">
      <c r="B1166" s="38"/>
      <c r="C1166" s="208"/>
      <c r="D1166" s="38"/>
    </row>
    <row r="1167" spans="2:4" x14ac:dyDescent="0.35">
      <c r="B1167" s="38"/>
      <c r="C1167" s="208"/>
      <c r="D1167" s="38"/>
    </row>
    <row r="1168" spans="2:4" x14ac:dyDescent="0.35">
      <c r="B1168" s="38"/>
      <c r="C1168" s="208"/>
      <c r="D1168" s="38"/>
    </row>
    <row r="1169" spans="2:4" x14ac:dyDescent="0.35">
      <c r="B1169" s="38"/>
      <c r="C1169" s="208"/>
      <c r="D1169" s="38"/>
    </row>
    <row r="1170" spans="2:4" x14ac:dyDescent="0.35">
      <c r="B1170" s="38"/>
      <c r="C1170" s="208"/>
      <c r="D1170" s="38"/>
    </row>
    <row r="1171" spans="2:4" x14ac:dyDescent="0.35">
      <c r="B1171" s="38"/>
      <c r="C1171" s="208"/>
      <c r="D1171" s="38"/>
    </row>
    <row r="1172" spans="2:4" x14ac:dyDescent="0.35">
      <c r="B1172" s="38"/>
      <c r="C1172" s="208"/>
      <c r="D1172" s="38"/>
    </row>
    <row r="1173" spans="2:4" x14ac:dyDescent="0.35">
      <c r="B1173" s="38"/>
      <c r="C1173" s="208"/>
      <c r="D1173" s="38"/>
    </row>
    <row r="1174" spans="2:4" x14ac:dyDescent="0.35">
      <c r="B1174" s="38"/>
      <c r="C1174" s="208"/>
      <c r="D1174" s="38"/>
    </row>
    <row r="1175" spans="2:4" x14ac:dyDescent="0.35">
      <c r="B1175" s="38"/>
      <c r="C1175" s="208"/>
      <c r="D1175" s="38"/>
    </row>
    <row r="1176" spans="2:4" x14ac:dyDescent="0.35">
      <c r="B1176" s="38"/>
      <c r="C1176" s="208"/>
      <c r="D1176" s="38"/>
    </row>
    <row r="1177" spans="2:4" x14ac:dyDescent="0.35">
      <c r="B1177" s="38"/>
      <c r="C1177" s="208"/>
      <c r="D1177" s="38"/>
    </row>
    <row r="1178" spans="2:4" x14ac:dyDescent="0.35">
      <c r="B1178" s="38"/>
      <c r="C1178" s="208"/>
      <c r="D1178" s="38"/>
    </row>
    <row r="1179" spans="2:4" x14ac:dyDescent="0.35">
      <c r="B1179" s="38"/>
      <c r="C1179" s="208"/>
      <c r="D1179" s="38"/>
    </row>
    <row r="1180" spans="2:4" x14ac:dyDescent="0.35">
      <c r="B1180" s="38"/>
      <c r="C1180" s="208"/>
      <c r="D1180" s="38"/>
    </row>
    <row r="1181" spans="2:4" x14ac:dyDescent="0.35">
      <c r="B1181" s="38"/>
      <c r="C1181" s="208"/>
      <c r="D1181" s="38"/>
    </row>
    <row r="1182" spans="2:4" x14ac:dyDescent="0.35">
      <c r="B1182" s="38"/>
      <c r="C1182" s="208"/>
      <c r="D1182" s="38"/>
    </row>
    <row r="1183" spans="2:4" x14ac:dyDescent="0.35">
      <c r="B1183" s="38"/>
      <c r="C1183" s="208"/>
      <c r="D1183" s="38"/>
    </row>
    <row r="1184" spans="2:4" x14ac:dyDescent="0.35">
      <c r="B1184" s="38"/>
      <c r="C1184" s="208"/>
      <c r="D1184" s="38"/>
    </row>
    <row r="1185" spans="2:4" x14ac:dyDescent="0.35">
      <c r="B1185" s="38"/>
      <c r="C1185" s="208"/>
      <c r="D1185" s="38"/>
    </row>
    <row r="1186" spans="2:4" x14ac:dyDescent="0.35">
      <c r="B1186" s="38"/>
      <c r="C1186" s="208"/>
      <c r="D1186" s="38"/>
    </row>
    <row r="1187" spans="2:4" x14ac:dyDescent="0.35">
      <c r="B1187" s="38"/>
      <c r="C1187" s="208"/>
      <c r="D1187" s="38"/>
    </row>
    <row r="1188" spans="2:4" x14ac:dyDescent="0.35">
      <c r="B1188" s="38"/>
      <c r="C1188" s="208"/>
      <c r="D1188" s="38"/>
    </row>
    <row r="1189" spans="2:4" x14ac:dyDescent="0.35">
      <c r="B1189" s="38"/>
      <c r="C1189" s="208"/>
      <c r="D1189" s="38"/>
    </row>
    <row r="1190" spans="2:4" x14ac:dyDescent="0.35">
      <c r="B1190" s="38"/>
      <c r="C1190" s="208"/>
      <c r="D1190" s="38"/>
    </row>
    <row r="1191" spans="2:4" x14ac:dyDescent="0.35">
      <c r="B1191" s="38"/>
      <c r="C1191" s="208"/>
      <c r="D1191" s="38"/>
    </row>
    <row r="1192" spans="2:4" x14ac:dyDescent="0.35">
      <c r="B1192" s="38"/>
      <c r="C1192" s="208"/>
      <c r="D1192" s="38"/>
    </row>
    <row r="1193" spans="2:4" x14ac:dyDescent="0.35">
      <c r="B1193" s="38"/>
      <c r="C1193" s="208"/>
      <c r="D1193" s="38"/>
    </row>
    <row r="1194" spans="2:4" x14ac:dyDescent="0.35">
      <c r="B1194" s="38"/>
      <c r="C1194" s="208"/>
      <c r="D1194" s="38"/>
    </row>
    <row r="1195" spans="2:4" x14ac:dyDescent="0.35">
      <c r="B1195" s="38"/>
      <c r="C1195" s="208"/>
      <c r="D1195" s="38"/>
    </row>
    <row r="1196" spans="2:4" x14ac:dyDescent="0.35">
      <c r="B1196" s="38"/>
      <c r="C1196" s="208"/>
      <c r="D1196" s="38"/>
    </row>
    <row r="1197" spans="2:4" x14ac:dyDescent="0.35">
      <c r="B1197" s="38"/>
      <c r="C1197" s="208"/>
      <c r="D1197" s="38"/>
    </row>
    <row r="1198" spans="2:4" x14ac:dyDescent="0.35">
      <c r="B1198" s="38"/>
      <c r="C1198" s="208"/>
      <c r="D1198" s="38"/>
    </row>
    <row r="1199" spans="2:4" x14ac:dyDescent="0.35">
      <c r="B1199" s="38"/>
      <c r="C1199" s="208"/>
      <c r="D1199" s="38"/>
    </row>
    <row r="1200" spans="2:4" x14ac:dyDescent="0.35">
      <c r="B1200" s="38"/>
      <c r="C1200" s="208"/>
      <c r="D1200" s="38"/>
    </row>
    <row r="1201" spans="2:4" x14ac:dyDescent="0.35">
      <c r="B1201" s="38"/>
      <c r="C1201" s="208"/>
      <c r="D1201" s="38"/>
    </row>
    <row r="1202" spans="2:4" x14ac:dyDescent="0.35">
      <c r="B1202" s="38"/>
      <c r="C1202" s="208"/>
      <c r="D1202" s="38"/>
    </row>
    <row r="1203" spans="2:4" x14ac:dyDescent="0.35">
      <c r="B1203" s="38"/>
      <c r="C1203" s="208"/>
      <c r="D1203" s="38"/>
    </row>
    <row r="1204" spans="2:4" x14ac:dyDescent="0.35">
      <c r="B1204" s="38"/>
      <c r="C1204" s="208"/>
      <c r="D1204" s="38"/>
    </row>
    <row r="1205" spans="2:4" x14ac:dyDescent="0.35">
      <c r="B1205" s="38"/>
      <c r="C1205" s="208"/>
      <c r="D1205" s="38"/>
    </row>
    <row r="1206" spans="2:4" x14ac:dyDescent="0.35">
      <c r="B1206" s="38"/>
      <c r="C1206" s="208"/>
      <c r="D1206" s="38"/>
    </row>
    <row r="1207" spans="2:4" x14ac:dyDescent="0.35">
      <c r="B1207" s="38"/>
      <c r="C1207" s="208"/>
      <c r="D1207" s="38"/>
    </row>
    <row r="1208" spans="2:4" x14ac:dyDescent="0.35">
      <c r="B1208" s="38"/>
      <c r="C1208" s="208"/>
      <c r="D1208" s="38"/>
    </row>
    <row r="1209" spans="2:4" x14ac:dyDescent="0.35">
      <c r="B1209" s="38"/>
      <c r="C1209" s="208"/>
      <c r="D1209" s="38"/>
    </row>
    <row r="1210" spans="2:4" x14ac:dyDescent="0.35">
      <c r="B1210" s="38"/>
      <c r="C1210" s="208"/>
      <c r="D1210" s="38"/>
    </row>
    <row r="1211" spans="2:4" x14ac:dyDescent="0.35">
      <c r="B1211" s="38"/>
      <c r="C1211" s="208"/>
      <c r="D1211" s="38"/>
    </row>
    <row r="1212" spans="2:4" x14ac:dyDescent="0.35">
      <c r="B1212" s="38"/>
      <c r="C1212" s="208"/>
      <c r="D1212" s="38"/>
    </row>
    <row r="1213" spans="2:4" x14ac:dyDescent="0.35">
      <c r="B1213" s="38"/>
      <c r="C1213" s="208"/>
      <c r="D1213" s="38"/>
    </row>
    <row r="1214" spans="2:4" x14ac:dyDescent="0.35">
      <c r="B1214" s="38"/>
      <c r="C1214" s="208"/>
      <c r="D1214" s="38"/>
    </row>
    <row r="1215" spans="2:4" x14ac:dyDescent="0.35">
      <c r="B1215" s="38"/>
      <c r="C1215" s="208"/>
      <c r="D1215" s="38"/>
    </row>
    <row r="1216" spans="2:4" x14ac:dyDescent="0.35">
      <c r="B1216" s="38"/>
      <c r="C1216" s="208"/>
      <c r="D1216" s="38"/>
    </row>
    <row r="1217" spans="2:4" x14ac:dyDescent="0.35">
      <c r="B1217" s="38"/>
      <c r="C1217" s="208"/>
      <c r="D1217" s="38"/>
    </row>
    <row r="1218" spans="2:4" x14ac:dyDescent="0.35">
      <c r="B1218" s="38"/>
      <c r="C1218" s="208"/>
      <c r="D1218" s="38"/>
    </row>
    <row r="1219" spans="2:4" x14ac:dyDescent="0.35">
      <c r="B1219" s="38"/>
      <c r="C1219" s="208"/>
      <c r="D1219" s="38"/>
    </row>
    <row r="1220" spans="2:4" x14ac:dyDescent="0.35">
      <c r="B1220" s="38"/>
      <c r="C1220" s="208"/>
      <c r="D1220" s="38"/>
    </row>
    <row r="1221" spans="2:4" x14ac:dyDescent="0.35">
      <c r="B1221" s="38"/>
      <c r="C1221" s="208"/>
      <c r="D1221" s="38"/>
    </row>
    <row r="1222" spans="2:4" x14ac:dyDescent="0.35">
      <c r="B1222" s="38"/>
      <c r="C1222" s="208"/>
      <c r="D1222" s="38"/>
    </row>
    <row r="1223" spans="2:4" x14ac:dyDescent="0.35">
      <c r="B1223" s="38"/>
      <c r="C1223" s="208"/>
      <c r="D1223" s="38"/>
    </row>
    <row r="1224" spans="2:4" x14ac:dyDescent="0.35">
      <c r="B1224" s="38"/>
      <c r="C1224" s="208"/>
      <c r="D1224" s="38"/>
    </row>
    <row r="1225" spans="2:4" x14ac:dyDescent="0.35">
      <c r="B1225" s="38"/>
      <c r="C1225" s="208"/>
      <c r="D1225" s="38"/>
    </row>
    <row r="1226" spans="2:4" x14ac:dyDescent="0.35">
      <c r="B1226" s="38"/>
      <c r="C1226" s="208"/>
      <c r="D1226" s="38"/>
    </row>
    <row r="1227" spans="2:4" x14ac:dyDescent="0.35">
      <c r="B1227" s="38"/>
      <c r="C1227" s="208"/>
      <c r="D1227" s="38"/>
    </row>
    <row r="1228" spans="2:4" x14ac:dyDescent="0.35">
      <c r="B1228" s="38"/>
      <c r="C1228" s="208"/>
      <c r="D1228" s="38"/>
    </row>
    <row r="1229" spans="2:4" x14ac:dyDescent="0.35">
      <c r="B1229" s="38"/>
      <c r="C1229" s="208"/>
      <c r="D1229" s="38"/>
    </row>
    <row r="1230" spans="2:4" x14ac:dyDescent="0.35">
      <c r="B1230" s="38"/>
      <c r="C1230" s="208"/>
      <c r="D1230" s="38"/>
    </row>
    <row r="1231" spans="2:4" x14ac:dyDescent="0.35">
      <c r="B1231" s="38"/>
      <c r="C1231" s="208"/>
      <c r="D1231" s="38"/>
    </row>
    <row r="1232" spans="2:4" x14ac:dyDescent="0.35">
      <c r="B1232" s="38"/>
      <c r="C1232" s="208"/>
      <c r="D1232" s="38"/>
    </row>
    <row r="1233" spans="2:4" x14ac:dyDescent="0.35">
      <c r="B1233" s="38"/>
      <c r="C1233" s="208"/>
      <c r="D1233" s="38"/>
    </row>
    <row r="1234" spans="2:4" x14ac:dyDescent="0.35">
      <c r="B1234" s="38"/>
      <c r="C1234" s="208"/>
      <c r="D1234" s="38"/>
    </row>
    <row r="1235" spans="2:4" x14ac:dyDescent="0.35">
      <c r="B1235" s="38"/>
      <c r="C1235" s="208"/>
      <c r="D1235" s="38"/>
    </row>
    <row r="1236" spans="2:4" x14ac:dyDescent="0.35">
      <c r="B1236" s="38"/>
      <c r="C1236" s="208"/>
      <c r="D1236" s="38"/>
    </row>
    <row r="1237" spans="2:4" x14ac:dyDescent="0.35">
      <c r="B1237" s="38"/>
      <c r="C1237" s="208"/>
      <c r="D1237" s="38"/>
    </row>
    <row r="1238" spans="2:4" x14ac:dyDescent="0.35">
      <c r="B1238" s="38"/>
      <c r="C1238" s="208"/>
      <c r="D1238" s="38"/>
    </row>
    <row r="1239" spans="2:4" x14ac:dyDescent="0.35">
      <c r="B1239" s="38"/>
      <c r="C1239" s="208"/>
      <c r="D1239" s="38"/>
    </row>
    <row r="1240" spans="2:4" x14ac:dyDescent="0.35">
      <c r="B1240" s="38"/>
      <c r="C1240" s="208"/>
      <c r="D1240" s="38"/>
    </row>
    <row r="1241" spans="2:4" x14ac:dyDescent="0.35">
      <c r="B1241" s="38"/>
      <c r="C1241" s="208"/>
      <c r="D1241" s="38"/>
    </row>
    <row r="1242" spans="2:4" x14ac:dyDescent="0.35">
      <c r="B1242" s="38"/>
      <c r="C1242" s="208"/>
      <c r="D1242" s="38"/>
    </row>
    <row r="1243" spans="2:4" x14ac:dyDescent="0.35">
      <c r="B1243" s="38"/>
      <c r="C1243" s="208"/>
      <c r="D1243" s="38"/>
    </row>
    <row r="1244" spans="2:4" x14ac:dyDescent="0.35">
      <c r="B1244" s="38"/>
      <c r="C1244" s="208"/>
      <c r="D1244" s="38"/>
    </row>
    <row r="1245" spans="2:4" x14ac:dyDescent="0.35">
      <c r="B1245" s="38"/>
      <c r="C1245" s="208"/>
      <c r="D1245" s="38"/>
    </row>
    <row r="1246" spans="2:4" x14ac:dyDescent="0.35">
      <c r="B1246" s="38"/>
      <c r="C1246" s="208"/>
      <c r="D1246" s="38"/>
    </row>
    <row r="1247" spans="2:4" x14ac:dyDescent="0.35">
      <c r="B1247" s="38"/>
      <c r="C1247" s="208"/>
      <c r="D1247" s="38"/>
    </row>
    <row r="1248" spans="2:4" x14ac:dyDescent="0.35">
      <c r="B1248" s="38"/>
      <c r="C1248" s="208"/>
      <c r="D1248" s="38"/>
    </row>
    <row r="1249" spans="2:4" x14ac:dyDescent="0.35">
      <c r="B1249" s="38"/>
      <c r="C1249" s="208"/>
      <c r="D1249" s="38"/>
    </row>
    <row r="1250" spans="2:4" x14ac:dyDescent="0.35">
      <c r="B1250" s="38"/>
      <c r="C1250" s="208"/>
      <c r="D1250" s="38"/>
    </row>
    <row r="1251" spans="2:4" x14ac:dyDescent="0.35">
      <c r="B1251" s="38"/>
      <c r="C1251" s="208"/>
      <c r="D1251" s="38"/>
    </row>
    <row r="1252" spans="2:4" x14ac:dyDescent="0.35">
      <c r="B1252" s="38"/>
      <c r="C1252" s="208"/>
      <c r="D1252" s="38"/>
    </row>
    <row r="1253" spans="2:4" x14ac:dyDescent="0.35">
      <c r="B1253" s="38"/>
      <c r="C1253" s="208"/>
      <c r="D1253" s="38"/>
    </row>
    <row r="1254" spans="2:4" x14ac:dyDescent="0.35">
      <c r="B1254" s="38"/>
      <c r="C1254" s="208"/>
      <c r="D1254" s="38"/>
    </row>
    <row r="1255" spans="2:4" x14ac:dyDescent="0.35">
      <c r="B1255" s="38"/>
      <c r="C1255" s="208"/>
      <c r="D1255" s="38"/>
    </row>
    <row r="1256" spans="2:4" x14ac:dyDescent="0.35">
      <c r="B1256" s="38"/>
      <c r="C1256" s="208"/>
      <c r="D1256" s="38"/>
    </row>
    <row r="1257" spans="2:4" x14ac:dyDescent="0.35">
      <c r="B1257" s="38"/>
      <c r="C1257" s="208"/>
      <c r="D1257" s="38"/>
    </row>
    <row r="1258" spans="2:4" x14ac:dyDescent="0.35">
      <c r="B1258" s="38"/>
      <c r="C1258" s="208"/>
      <c r="D1258" s="38"/>
    </row>
    <row r="1259" spans="2:4" x14ac:dyDescent="0.35">
      <c r="B1259" s="38"/>
      <c r="C1259" s="208"/>
      <c r="D1259" s="38"/>
    </row>
    <row r="1260" spans="2:4" x14ac:dyDescent="0.35">
      <c r="B1260" s="38"/>
      <c r="C1260" s="208"/>
      <c r="D1260" s="38"/>
    </row>
    <row r="1261" spans="2:4" x14ac:dyDescent="0.35">
      <c r="B1261" s="38"/>
      <c r="C1261" s="208"/>
      <c r="D1261" s="38"/>
    </row>
    <row r="1262" spans="2:4" x14ac:dyDescent="0.35">
      <c r="B1262" s="38"/>
      <c r="C1262" s="208"/>
      <c r="D1262" s="38"/>
    </row>
    <row r="1263" spans="2:4" x14ac:dyDescent="0.35">
      <c r="B1263" s="38"/>
      <c r="C1263" s="208"/>
      <c r="D1263" s="38"/>
    </row>
    <row r="1264" spans="2:4" x14ac:dyDescent="0.35">
      <c r="B1264" s="38"/>
      <c r="C1264" s="208"/>
      <c r="D1264" s="38"/>
    </row>
    <row r="1265" spans="2:4" x14ac:dyDescent="0.35">
      <c r="B1265" s="38"/>
      <c r="C1265" s="208"/>
      <c r="D1265" s="38"/>
    </row>
    <row r="1266" spans="2:4" x14ac:dyDescent="0.35">
      <c r="B1266" s="38"/>
      <c r="C1266" s="208"/>
      <c r="D1266" s="38"/>
    </row>
    <row r="1267" spans="2:4" x14ac:dyDescent="0.35">
      <c r="B1267" s="38"/>
      <c r="C1267" s="208"/>
      <c r="D1267" s="38"/>
    </row>
    <row r="1268" spans="2:4" x14ac:dyDescent="0.35">
      <c r="B1268" s="38"/>
      <c r="C1268" s="208"/>
      <c r="D1268" s="38"/>
    </row>
    <row r="1269" spans="2:4" x14ac:dyDescent="0.35">
      <c r="B1269" s="38"/>
      <c r="C1269" s="208"/>
      <c r="D1269" s="38"/>
    </row>
    <row r="1270" spans="2:4" x14ac:dyDescent="0.35">
      <c r="B1270" s="38"/>
      <c r="C1270" s="208"/>
      <c r="D1270" s="38"/>
    </row>
    <row r="1271" spans="2:4" x14ac:dyDescent="0.35">
      <c r="B1271" s="38"/>
      <c r="C1271" s="208"/>
      <c r="D1271" s="38"/>
    </row>
    <row r="1272" spans="2:4" x14ac:dyDescent="0.35">
      <c r="B1272" s="38"/>
      <c r="C1272" s="208"/>
      <c r="D1272" s="38"/>
    </row>
    <row r="1273" spans="2:4" x14ac:dyDescent="0.35">
      <c r="B1273" s="38"/>
      <c r="C1273" s="208"/>
      <c r="D1273" s="38"/>
    </row>
    <row r="1274" spans="2:4" x14ac:dyDescent="0.35">
      <c r="B1274" s="38"/>
      <c r="C1274" s="208"/>
      <c r="D1274" s="38"/>
    </row>
    <row r="1275" spans="2:4" x14ac:dyDescent="0.35">
      <c r="B1275" s="38"/>
      <c r="C1275" s="208"/>
      <c r="D1275" s="38"/>
    </row>
    <row r="1276" spans="2:4" x14ac:dyDescent="0.35">
      <c r="B1276" s="38"/>
      <c r="C1276" s="208"/>
      <c r="D1276" s="38"/>
    </row>
    <row r="1277" spans="2:4" x14ac:dyDescent="0.35">
      <c r="B1277" s="38"/>
      <c r="C1277" s="208"/>
      <c r="D1277" s="38"/>
    </row>
    <row r="1278" spans="2:4" x14ac:dyDescent="0.35">
      <c r="B1278" s="38"/>
      <c r="C1278" s="208"/>
      <c r="D1278" s="38"/>
    </row>
    <row r="1279" spans="2:4" x14ac:dyDescent="0.35">
      <c r="B1279" s="38"/>
      <c r="C1279" s="208"/>
      <c r="D1279" s="38"/>
    </row>
    <row r="1280" spans="2:4" x14ac:dyDescent="0.35">
      <c r="B1280" s="38"/>
      <c r="C1280" s="208"/>
      <c r="D1280" s="38"/>
    </row>
    <row r="1281" spans="2:4" x14ac:dyDescent="0.35">
      <c r="B1281" s="38"/>
      <c r="C1281" s="208"/>
      <c r="D1281" s="38"/>
    </row>
    <row r="1282" spans="2:4" x14ac:dyDescent="0.35">
      <c r="B1282" s="38"/>
      <c r="C1282" s="208"/>
      <c r="D1282" s="38"/>
    </row>
    <row r="1283" spans="2:4" x14ac:dyDescent="0.35">
      <c r="B1283" s="38"/>
      <c r="C1283" s="208"/>
      <c r="D1283" s="38"/>
    </row>
    <row r="1284" spans="2:4" x14ac:dyDescent="0.35">
      <c r="B1284" s="38"/>
      <c r="C1284" s="208"/>
      <c r="D1284" s="38"/>
    </row>
    <row r="1285" spans="2:4" x14ac:dyDescent="0.35">
      <c r="B1285" s="38"/>
      <c r="C1285" s="208"/>
      <c r="D1285" s="38"/>
    </row>
    <row r="1286" spans="2:4" x14ac:dyDescent="0.35">
      <c r="B1286" s="38"/>
      <c r="C1286" s="208"/>
      <c r="D1286" s="38"/>
    </row>
    <row r="1287" spans="2:4" x14ac:dyDescent="0.35">
      <c r="B1287" s="38"/>
      <c r="C1287" s="208"/>
      <c r="D1287" s="38"/>
    </row>
    <row r="1288" spans="2:4" x14ac:dyDescent="0.35">
      <c r="B1288" s="38"/>
      <c r="C1288" s="208"/>
      <c r="D1288" s="38"/>
    </row>
    <row r="1289" spans="2:4" x14ac:dyDescent="0.35">
      <c r="B1289" s="38"/>
      <c r="C1289" s="208"/>
      <c r="D1289" s="38"/>
    </row>
    <row r="1290" spans="2:4" x14ac:dyDescent="0.35">
      <c r="B1290" s="38"/>
      <c r="C1290" s="208"/>
      <c r="D1290" s="38"/>
    </row>
    <row r="1291" spans="2:4" x14ac:dyDescent="0.35">
      <c r="B1291" s="38"/>
      <c r="C1291" s="208"/>
      <c r="D1291" s="38"/>
    </row>
    <row r="1292" spans="2:4" x14ac:dyDescent="0.35">
      <c r="B1292" s="38"/>
      <c r="C1292" s="208"/>
      <c r="D1292" s="38"/>
    </row>
    <row r="1293" spans="2:4" x14ac:dyDescent="0.35">
      <c r="B1293" s="38"/>
      <c r="C1293" s="208"/>
      <c r="D1293" s="38"/>
    </row>
    <row r="1294" spans="2:4" x14ac:dyDescent="0.35">
      <c r="B1294" s="38"/>
      <c r="C1294" s="208"/>
      <c r="D1294" s="38"/>
    </row>
    <row r="1295" spans="2:4" x14ac:dyDescent="0.35">
      <c r="B1295" s="38"/>
      <c r="C1295" s="208"/>
      <c r="D1295" s="38"/>
    </row>
    <row r="1296" spans="2:4" x14ac:dyDescent="0.35">
      <c r="B1296" s="38"/>
      <c r="C1296" s="208"/>
      <c r="D1296" s="38"/>
    </row>
    <row r="1297" spans="2:4" x14ac:dyDescent="0.35">
      <c r="B1297" s="38"/>
      <c r="C1297" s="208"/>
      <c r="D1297" s="38"/>
    </row>
    <row r="1298" spans="2:4" x14ac:dyDescent="0.35">
      <c r="B1298" s="38"/>
      <c r="C1298" s="208"/>
      <c r="D1298" s="38"/>
    </row>
    <row r="1299" spans="2:4" x14ac:dyDescent="0.35">
      <c r="B1299" s="38"/>
      <c r="C1299" s="208"/>
      <c r="D1299" s="38"/>
    </row>
    <row r="1300" spans="2:4" x14ac:dyDescent="0.35">
      <c r="B1300" s="38"/>
      <c r="C1300" s="208"/>
      <c r="D1300" s="38"/>
    </row>
    <row r="1301" spans="2:4" x14ac:dyDescent="0.35">
      <c r="B1301" s="38"/>
      <c r="C1301" s="208"/>
      <c r="D1301" s="38"/>
    </row>
    <row r="1302" spans="2:4" x14ac:dyDescent="0.35">
      <c r="B1302" s="38"/>
      <c r="C1302" s="208"/>
      <c r="D1302" s="38"/>
    </row>
    <row r="1303" spans="2:4" x14ac:dyDescent="0.35">
      <c r="B1303" s="38"/>
      <c r="C1303" s="208"/>
      <c r="D1303" s="38"/>
    </row>
    <row r="1304" spans="2:4" x14ac:dyDescent="0.35">
      <c r="B1304" s="38"/>
      <c r="C1304" s="208"/>
      <c r="D1304" s="38"/>
    </row>
    <row r="1305" spans="2:4" x14ac:dyDescent="0.35">
      <c r="B1305" s="38"/>
      <c r="C1305" s="208"/>
      <c r="D1305" s="38"/>
    </row>
    <row r="1306" spans="2:4" x14ac:dyDescent="0.35">
      <c r="B1306" s="38"/>
      <c r="C1306" s="208"/>
      <c r="D1306" s="38"/>
    </row>
    <row r="1307" spans="2:4" x14ac:dyDescent="0.35">
      <c r="B1307" s="38"/>
      <c r="C1307" s="208"/>
      <c r="D1307" s="38"/>
    </row>
    <row r="1308" spans="2:4" x14ac:dyDescent="0.35">
      <c r="B1308" s="38"/>
      <c r="C1308" s="208"/>
      <c r="D1308" s="38"/>
    </row>
    <row r="1309" spans="2:4" x14ac:dyDescent="0.35">
      <c r="B1309" s="38"/>
      <c r="C1309" s="208"/>
      <c r="D1309" s="38"/>
    </row>
    <row r="1310" spans="2:4" x14ac:dyDescent="0.35">
      <c r="B1310" s="38"/>
      <c r="C1310" s="208"/>
      <c r="D1310" s="38"/>
    </row>
    <row r="1311" spans="2:4" x14ac:dyDescent="0.35">
      <c r="B1311" s="38"/>
      <c r="C1311" s="208"/>
      <c r="D1311" s="38"/>
    </row>
    <row r="1312" spans="2:4" x14ac:dyDescent="0.35">
      <c r="B1312" s="38"/>
      <c r="C1312" s="208"/>
      <c r="D1312" s="38"/>
    </row>
    <row r="1313" spans="2:4" x14ac:dyDescent="0.35">
      <c r="B1313" s="38"/>
      <c r="C1313" s="208"/>
      <c r="D1313" s="38"/>
    </row>
    <row r="1314" spans="2:4" x14ac:dyDescent="0.35">
      <c r="B1314" s="38"/>
      <c r="C1314" s="208"/>
      <c r="D1314" s="38"/>
    </row>
    <row r="1315" spans="2:4" x14ac:dyDescent="0.35">
      <c r="B1315" s="38"/>
      <c r="C1315" s="208"/>
      <c r="D1315" s="38"/>
    </row>
    <row r="1316" spans="2:4" x14ac:dyDescent="0.35">
      <c r="B1316" s="38"/>
      <c r="C1316" s="208"/>
      <c r="D1316" s="38"/>
    </row>
    <row r="1317" spans="2:4" x14ac:dyDescent="0.35">
      <c r="B1317" s="38"/>
      <c r="C1317" s="208"/>
      <c r="D1317" s="38"/>
    </row>
    <row r="1318" spans="2:4" x14ac:dyDescent="0.35">
      <c r="B1318" s="38"/>
      <c r="C1318" s="208"/>
      <c r="D1318" s="38"/>
    </row>
    <row r="1319" spans="2:4" x14ac:dyDescent="0.35">
      <c r="B1319" s="38"/>
      <c r="C1319" s="208"/>
      <c r="D1319" s="38"/>
    </row>
    <row r="1320" spans="2:4" x14ac:dyDescent="0.35">
      <c r="B1320" s="38"/>
      <c r="C1320" s="208"/>
      <c r="D1320" s="38"/>
    </row>
    <row r="1321" spans="2:4" x14ac:dyDescent="0.35">
      <c r="B1321" s="38"/>
      <c r="C1321" s="208"/>
      <c r="D1321" s="38"/>
    </row>
    <row r="1322" spans="2:4" x14ac:dyDescent="0.35">
      <c r="B1322" s="38"/>
      <c r="C1322" s="208"/>
      <c r="D1322" s="38"/>
    </row>
    <row r="1323" spans="2:4" x14ac:dyDescent="0.35">
      <c r="B1323" s="38"/>
      <c r="C1323" s="208"/>
      <c r="D1323" s="38"/>
    </row>
    <row r="1324" spans="2:4" x14ac:dyDescent="0.35">
      <c r="B1324" s="38"/>
      <c r="C1324" s="208"/>
      <c r="D1324" s="38"/>
    </row>
    <row r="1325" spans="2:4" x14ac:dyDescent="0.35">
      <c r="B1325" s="38"/>
      <c r="C1325" s="208"/>
      <c r="D1325" s="38"/>
    </row>
    <row r="1326" spans="2:4" x14ac:dyDescent="0.35">
      <c r="B1326" s="38"/>
      <c r="C1326" s="208"/>
      <c r="D1326" s="38"/>
    </row>
    <row r="1327" spans="2:4" x14ac:dyDescent="0.35">
      <c r="B1327" s="38"/>
      <c r="C1327" s="208"/>
      <c r="D1327" s="38"/>
    </row>
    <row r="1328" spans="2:4" x14ac:dyDescent="0.35">
      <c r="B1328" s="38"/>
      <c r="C1328" s="208"/>
      <c r="D1328" s="38"/>
    </row>
    <row r="1329" spans="2:4" x14ac:dyDescent="0.35">
      <c r="B1329" s="38"/>
      <c r="C1329" s="208"/>
      <c r="D1329" s="38"/>
    </row>
    <row r="1330" spans="2:4" x14ac:dyDescent="0.35">
      <c r="B1330" s="38"/>
      <c r="C1330" s="208"/>
      <c r="D1330" s="38"/>
    </row>
    <row r="1331" spans="2:4" x14ac:dyDescent="0.35">
      <c r="B1331" s="38"/>
      <c r="C1331" s="208"/>
      <c r="D1331" s="38"/>
    </row>
    <row r="1332" spans="2:4" x14ac:dyDescent="0.35">
      <c r="B1332" s="38"/>
      <c r="C1332" s="208"/>
      <c r="D1332" s="38"/>
    </row>
    <row r="1333" spans="2:4" x14ac:dyDescent="0.35">
      <c r="B1333" s="38"/>
      <c r="C1333" s="208"/>
      <c r="D1333" s="38"/>
    </row>
    <row r="1334" spans="2:4" x14ac:dyDescent="0.35">
      <c r="B1334" s="38"/>
      <c r="C1334" s="208"/>
      <c r="D1334" s="38"/>
    </row>
    <row r="1335" spans="2:4" x14ac:dyDescent="0.35">
      <c r="B1335" s="38"/>
      <c r="C1335" s="208"/>
      <c r="D1335" s="38"/>
    </row>
    <row r="1336" spans="2:4" x14ac:dyDescent="0.35">
      <c r="B1336" s="38"/>
      <c r="C1336" s="208"/>
      <c r="D1336" s="38"/>
    </row>
    <row r="1337" spans="2:4" x14ac:dyDescent="0.35">
      <c r="B1337" s="38"/>
      <c r="C1337" s="208"/>
      <c r="D1337" s="38"/>
    </row>
    <row r="1338" spans="2:4" x14ac:dyDescent="0.35">
      <c r="B1338" s="38"/>
      <c r="C1338" s="208"/>
      <c r="D1338" s="38"/>
    </row>
    <row r="1339" spans="2:4" x14ac:dyDescent="0.35">
      <c r="B1339" s="38"/>
      <c r="C1339" s="208"/>
      <c r="D1339" s="38"/>
    </row>
    <row r="1340" spans="2:4" x14ac:dyDescent="0.35">
      <c r="B1340" s="38"/>
      <c r="C1340" s="208"/>
      <c r="D1340" s="38"/>
    </row>
    <row r="1341" spans="2:4" x14ac:dyDescent="0.35">
      <c r="B1341" s="38"/>
      <c r="C1341" s="208"/>
      <c r="D1341" s="38"/>
    </row>
    <row r="1342" spans="2:4" x14ac:dyDescent="0.35">
      <c r="B1342" s="38"/>
      <c r="C1342" s="208"/>
      <c r="D1342" s="38"/>
    </row>
    <row r="1343" spans="2:4" x14ac:dyDescent="0.35">
      <c r="B1343" s="38"/>
      <c r="C1343" s="208"/>
      <c r="D1343" s="38"/>
    </row>
    <row r="1344" spans="2:4" x14ac:dyDescent="0.35">
      <c r="B1344" s="38"/>
      <c r="C1344" s="208"/>
      <c r="D1344" s="38"/>
    </row>
    <row r="1345" spans="2:4" x14ac:dyDescent="0.35">
      <c r="B1345" s="38"/>
      <c r="C1345" s="208"/>
      <c r="D1345" s="38"/>
    </row>
    <row r="1346" spans="2:4" x14ac:dyDescent="0.35">
      <c r="B1346" s="38"/>
      <c r="C1346" s="208"/>
      <c r="D1346" s="38"/>
    </row>
    <row r="1347" spans="2:4" x14ac:dyDescent="0.35">
      <c r="B1347" s="38"/>
      <c r="C1347" s="208"/>
      <c r="D1347" s="38"/>
    </row>
    <row r="1348" spans="2:4" x14ac:dyDescent="0.35">
      <c r="B1348" s="38"/>
      <c r="C1348" s="208"/>
      <c r="D1348" s="38"/>
    </row>
    <row r="1349" spans="2:4" x14ac:dyDescent="0.35">
      <c r="B1349" s="38"/>
      <c r="C1349" s="208"/>
      <c r="D1349" s="38"/>
    </row>
    <row r="1350" spans="2:4" x14ac:dyDescent="0.35">
      <c r="B1350" s="38"/>
      <c r="C1350" s="208"/>
      <c r="D1350" s="38"/>
    </row>
    <row r="1351" spans="2:4" x14ac:dyDescent="0.35">
      <c r="B1351" s="38"/>
      <c r="C1351" s="208"/>
      <c r="D1351" s="38"/>
    </row>
    <row r="1352" spans="2:4" x14ac:dyDescent="0.35">
      <c r="B1352" s="38"/>
      <c r="C1352" s="208"/>
      <c r="D1352" s="38"/>
    </row>
    <row r="1353" spans="2:4" x14ac:dyDescent="0.35">
      <c r="B1353" s="38"/>
      <c r="C1353" s="208"/>
      <c r="D1353" s="38"/>
    </row>
    <row r="1354" spans="2:4" x14ac:dyDescent="0.35">
      <c r="B1354" s="38"/>
      <c r="C1354" s="208"/>
      <c r="D1354" s="38"/>
    </row>
    <row r="1355" spans="2:4" x14ac:dyDescent="0.35">
      <c r="B1355" s="38"/>
      <c r="C1355" s="208"/>
      <c r="D1355" s="38"/>
    </row>
    <row r="1356" spans="2:4" x14ac:dyDescent="0.35">
      <c r="B1356" s="38"/>
      <c r="C1356" s="208"/>
      <c r="D1356" s="38"/>
    </row>
    <row r="1357" spans="2:4" x14ac:dyDescent="0.35">
      <c r="B1357" s="38"/>
      <c r="C1357" s="208"/>
      <c r="D1357" s="38"/>
    </row>
    <row r="1358" spans="2:4" x14ac:dyDescent="0.35">
      <c r="B1358" s="38"/>
      <c r="C1358" s="208"/>
      <c r="D1358" s="38"/>
    </row>
    <row r="1359" spans="2:4" x14ac:dyDescent="0.35">
      <c r="B1359" s="38"/>
      <c r="C1359" s="208"/>
      <c r="D1359" s="38"/>
    </row>
    <row r="1360" spans="2:4" x14ac:dyDescent="0.35">
      <c r="B1360" s="38"/>
      <c r="C1360" s="208"/>
      <c r="D1360" s="38"/>
    </row>
    <row r="1361" spans="2:4" x14ac:dyDescent="0.35">
      <c r="B1361" s="38"/>
      <c r="C1361" s="208"/>
      <c r="D1361" s="38"/>
    </row>
    <row r="1362" spans="2:4" x14ac:dyDescent="0.35">
      <c r="B1362" s="38"/>
      <c r="C1362" s="208"/>
      <c r="D1362" s="38"/>
    </row>
    <row r="1363" spans="2:4" x14ac:dyDescent="0.35">
      <c r="B1363" s="38"/>
      <c r="C1363" s="208"/>
      <c r="D1363" s="38"/>
    </row>
    <row r="1364" spans="2:4" x14ac:dyDescent="0.35">
      <c r="B1364" s="38"/>
      <c r="C1364" s="208"/>
      <c r="D1364" s="38"/>
    </row>
    <row r="1365" spans="2:4" x14ac:dyDescent="0.35">
      <c r="B1365" s="38"/>
      <c r="C1365" s="208"/>
      <c r="D1365" s="38"/>
    </row>
    <row r="1366" spans="2:4" x14ac:dyDescent="0.35">
      <c r="B1366" s="38"/>
      <c r="C1366" s="208"/>
      <c r="D1366" s="38"/>
    </row>
    <row r="1367" spans="2:4" x14ac:dyDescent="0.35">
      <c r="B1367" s="38"/>
      <c r="C1367" s="208"/>
      <c r="D1367" s="38"/>
    </row>
    <row r="1368" spans="2:4" x14ac:dyDescent="0.35">
      <c r="B1368" s="38"/>
      <c r="C1368" s="208"/>
      <c r="D1368" s="38"/>
    </row>
    <row r="1369" spans="2:4" x14ac:dyDescent="0.35">
      <c r="B1369" s="38"/>
      <c r="C1369" s="208"/>
      <c r="D1369" s="38"/>
    </row>
    <row r="1370" spans="2:4" x14ac:dyDescent="0.35">
      <c r="B1370" s="38"/>
      <c r="C1370" s="208"/>
      <c r="D1370" s="38"/>
    </row>
    <row r="1371" spans="2:4" x14ac:dyDescent="0.35">
      <c r="B1371" s="38"/>
      <c r="C1371" s="208"/>
      <c r="D1371" s="38"/>
    </row>
    <row r="1372" spans="2:4" x14ac:dyDescent="0.35">
      <c r="B1372" s="38"/>
      <c r="C1372" s="208"/>
      <c r="D1372" s="38"/>
    </row>
    <row r="1373" spans="2:4" x14ac:dyDescent="0.35">
      <c r="B1373" s="38"/>
      <c r="C1373" s="208"/>
      <c r="D1373" s="38"/>
    </row>
    <row r="1374" spans="2:4" x14ac:dyDescent="0.35">
      <c r="B1374" s="38"/>
      <c r="C1374" s="208"/>
      <c r="D1374" s="38"/>
    </row>
    <row r="1375" spans="2:4" x14ac:dyDescent="0.35">
      <c r="B1375" s="38"/>
      <c r="C1375" s="208"/>
      <c r="D1375" s="38"/>
    </row>
    <row r="1376" spans="2:4" x14ac:dyDescent="0.35">
      <c r="B1376" s="38"/>
      <c r="C1376" s="208"/>
      <c r="D1376" s="38"/>
    </row>
    <row r="1377" spans="2:4" x14ac:dyDescent="0.35">
      <c r="B1377" s="38"/>
      <c r="C1377" s="208"/>
      <c r="D1377" s="38"/>
    </row>
    <row r="1378" spans="2:4" x14ac:dyDescent="0.35">
      <c r="B1378" s="38"/>
      <c r="C1378" s="208"/>
      <c r="D1378" s="38"/>
    </row>
    <row r="1379" spans="2:4" x14ac:dyDescent="0.35">
      <c r="B1379" s="38"/>
      <c r="C1379" s="208"/>
      <c r="D1379" s="38"/>
    </row>
    <row r="1380" spans="2:4" x14ac:dyDescent="0.35">
      <c r="B1380" s="38"/>
      <c r="C1380" s="208"/>
      <c r="D1380" s="38"/>
    </row>
    <row r="1381" spans="2:4" x14ac:dyDescent="0.35">
      <c r="B1381" s="38"/>
      <c r="C1381" s="208"/>
      <c r="D1381" s="38"/>
    </row>
    <row r="1382" spans="2:4" x14ac:dyDescent="0.35">
      <c r="B1382" s="38"/>
      <c r="C1382" s="208"/>
      <c r="D1382" s="38"/>
    </row>
    <row r="1383" spans="2:4" x14ac:dyDescent="0.35">
      <c r="B1383" s="38"/>
      <c r="C1383" s="208"/>
      <c r="D1383" s="38"/>
    </row>
    <row r="1384" spans="2:4" x14ac:dyDescent="0.35">
      <c r="B1384" s="38"/>
      <c r="C1384" s="208"/>
      <c r="D1384" s="38"/>
    </row>
    <row r="1385" spans="2:4" x14ac:dyDescent="0.35">
      <c r="B1385" s="38"/>
      <c r="C1385" s="208"/>
      <c r="D1385" s="38"/>
    </row>
    <row r="1386" spans="2:4" x14ac:dyDescent="0.35">
      <c r="B1386" s="38"/>
      <c r="C1386" s="208"/>
      <c r="D1386" s="38"/>
    </row>
    <row r="1387" spans="2:4" x14ac:dyDescent="0.35">
      <c r="B1387" s="38"/>
      <c r="C1387" s="208"/>
      <c r="D1387" s="38"/>
    </row>
    <row r="1388" spans="2:4" x14ac:dyDescent="0.35">
      <c r="B1388" s="38"/>
      <c r="C1388" s="208"/>
      <c r="D1388" s="38"/>
    </row>
    <row r="1389" spans="2:4" x14ac:dyDescent="0.35">
      <c r="B1389" s="38"/>
      <c r="C1389" s="208"/>
      <c r="D1389" s="38"/>
    </row>
    <row r="1390" spans="2:4" x14ac:dyDescent="0.35">
      <c r="B1390" s="38"/>
      <c r="C1390" s="208"/>
      <c r="D1390" s="38"/>
    </row>
    <row r="1391" spans="2:4" x14ac:dyDescent="0.35">
      <c r="B1391" s="38"/>
      <c r="C1391" s="208"/>
      <c r="D1391" s="38"/>
    </row>
    <row r="1392" spans="2:4" x14ac:dyDescent="0.35">
      <c r="B1392" s="38"/>
      <c r="C1392" s="208"/>
      <c r="D1392" s="38"/>
    </row>
    <row r="1393" spans="2:4" x14ac:dyDescent="0.35">
      <c r="B1393" s="38"/>
      <c r="C1393" s="208"/>
      <c r="D1393" s="38"/>
    </row>
    <row r="1394" spans="2:4" x14ac:dyDescent="0.35">
      <c r="B1394" s="38"/>
      <c r="C1394" s="208"/>
      <c r="D1394" s="38"/>
    </row>
    <row r="1395" spans="2:4" x14ac:dyDescent="0.35">
      <c r="B1395" s="38"/>
      <c r="C1395" s="208"/>
      <c r="D1395" s="38"/>
    </row>
    <row r="1396" spans="2:4" x14ac:dyDescent="0.35">
      <c r="B1396" s="38"/>
      <c r="C1396" s="208"/>
      <c r="D1396" s="38"/>
    </row>
    <row r="1397" spans="2:4" x14ac:dyDescent="0.35">
      <c r="B1397" s="38"/>
      <c r="C1397" s="208"/>
      <c r="D1397" s="38"/>
    </row>
    <row r="1398" spans="2:4" x14ac:dyDescent="0.35">
      <c r="B1398" s="38"/>
      <c r="C1398" s="208"/>
      <c r="D1398" s="38"/>
    </row>
    <row r="1399" spans="2:4" x14ac:dyDescent="0.35">
      <c r="B1399" s="38"/>
      <c r="C1399" s="208"/>
      <c r="D1399" s="38"/>
    </row>
    <row r="1400" spans="2:4" x14ac:dyDescent="0.35">
      <c r="B1400" s="38"/>
      <c r="C1400" s="208"/>
      <c r="D1400" s="38"/>
    </row>
    <row r="1401" spans="2:4" x14ac:dyDescent="0.35">
      <c r="B1401" s="38"/>
      <c r="C1401" s="208"/>
      <c r="D1401" s="38"/>
    </row>
    <row r="1402" spans="2:4" x14ac:dyDescent="0.35">
      <c r="B1402" s="38"/>
      <c r="C1402" s="208"/>
      <c r="D1402" s="38"/>
    </row>
    <row r="1403" spans="2:4" x14ac:dyDescent="0.35">
      <c r="B1403" s="38"/>
      <c r="C1403" s="208"/>
      <c r="D1403" s="38"/>
    </row>
    <row r="1404" spans="2:4" x14ac:dyDescent="0.35">
      <c r="B1404" s="38"/>
      <c r="C1404" s="208"/>
      <c r="D1404" s="38"/>
    </row>
    <row r="1405" spans="2:4" x14ac:dyDescent="0.35">
      <c r="B1405" s="38"/>
      <c r="C1405" s="208"/>
      <c r="D1405" s="38"/>
    </row>
    <row r="1406" spans="2:4" x14ac:dyDescent="0.35">
      <c r="B1406" s="38"/>
      <c r="C1406" s="208"/>
      <c r="D1406" s="38"/>
    </row>
    <row r="1407" spans="2:4" x14ac:dyDescent="0.35">
      <c r="B1407" s="38"/>
      <c r="C1407" s="208"/>
      <c r="D1407" s="38"/>
    </row>
    <row r="1408" spans="2:4" x14ac:dyDescent="0.35">
      <c r="B1408" s="38"/>
      <c r="C1408" s="208"/>
      <c r="D1408" s="38"/>
    </row>
    <row r="1409" spans="2:4" x14ac:dyDescent="0.35">
      <c r="B1409" s="38"/>
      <c r="C1409" s="208"/>
      <c r="D1409" s="38"/>
    </row>
    <row r="1410" spans="2:4" x14ac:dyDescent="0.35">
      <c r="B1410" s="38"/>
      <c r="C1410" s="208"/>
      <c r="D1410" s="38"/>
    </row>
    <row r="1411" spans="2:4" x14ac:dyDescent="0.35">
      <c r="B1411" s="38"/>
      <c r="C1411" s="208"/>
      <c r="D1411" s="38"/>
    </row>
    <row r="1412" spans="2:4" x14ac:dyDescent="0.35">
      <c r="B1412" s="38"/>
      <c r="C1412" s="208"/>
      <c r="D1412" s="38"/>
    </row>
    <row r="1413" spans="2:4" x14ac:dyDescent="0.35">
      <c r="B1413" s="38"/>
      <c r="C1413" s="208"/>
      <c r="D1413" s="38"/>
    </row>
    <row r="1414" spans="2:4" x14ac:dyDescent="0.35">
      <c r="B1414" s="38"/>
      <c r="C1414" s="208"/>
      <c r="D1414" s="38"/>
    </row>
    <row r="1415" spans="2:4" x14ac:dyDescent="0.35">
      <c r="B1415" s="38"/>
      <c r="C1415" s="208"/>
      <c r="D1415" s="38"/>
    </row>
    <row r="1416" spans="2:4" x14ac:dyDescent="0.35">
      <c r="B1416" s="38"/>
      <c r="C1416" s="208"/>
      <c r="D1416" s="38"/>
    </row>
    <row r="1417" spans="2:4" x14ac:dyDescent="0.35">
      <c r="B1417" s="38"/>
      <c r="C1417" s="208"/>
      <c r="D1417" s="38"/>
    </row>
    <row r="1418" spans="2:4" x14ac:dyDescent="0.35">
      <c r="B1418" s="38"/>
      <c r="C1418" s="208"/>
      <c r="D1418" s="38"/>
    </row>
    <row r="1419" spans="2:4" x14ac:dyDescent="0.35">
      <c r="B1419" s="38"/>
      <c r="C1419" s="208"/>
      <c r="D1419" s="38"/>
    </row>
    <row r="1420" spans="2:4" x14ac:dyDescent="0.35">
      <c r="B1420" s="38"/>
      <c r="C1420" s="208"/>
      <c r="D1420" s="38"/>
    </row>
    <row r="1421" spans="2:4" x14ac:dyDescent="0.35">
      <c r="B1421" s="38"/>
      <c r="C1421" s="208"/>
      <c r="D1421" s="38"/>
    </row>
    <row r="1422" spans="2:4" x14ac:dyDescent="0.35">
      <c r="B1422" s="38"/>
      <c r="C1422" s="208"/>
      <c r="D1422" s="38"/>
    </row>
    <row r="1423" spans="2:4" x14ac:dyDescent="0.35">
      <c r="B1423" s="38"/>
      <c r="C1423" s="208"/>
      <c r="D1423" s="38"/>
    </row>
    <row r="1424" spans="2:4" x14ac:dyDescent="0.35">
      <c r="B1424" s="38"/>
      <c r="C1424" s="208"/>
      <c r="D1424" s="38"/>
    </row>
    <row r="1425" spans="2:4" x14ac:dyDescent="0.35">
      <c r="B1425" s="38"/>
      <c r="C1425" s="208"/>
      <c r="D1425" s="38"/>
    </row>
    <row r="1426" spans="2:4" x14ac:dyDescent="0.35">
      <c r="B1426" s="38"/>
      <c r="C1426" s="208"/>
      <c r="D1426" s="38"/>
    </row>
    <row r="1427" spans="2:4" x14ac:dyDescent="0.35">
      <c r="B1427" s="38"/>
      <c r="C1427" s="208"/>
      <c r="D1427" s="38"/>
    </row>
    <row r="1428" spans="2:4" x14ac:dyDescent="0.35">
      <c r="B1428" s="38"/>
      <c r="C1428" s="208"/>
      <c r="D1428" s="38"/>
    </row>
    <row r="1429" spans="2:4" x14ac:dyDescent="0.35">
      <c r="B1429" s="38"/>
      <c r="C1429" s="208"/>
      <c r="D1429" s="38"/>
    </row>
    <row r="1430" spans="2:4" x14ac:dyDescent="0.35">
      <c r="B1430" s="38"/>
      <c r="C1430" s="208"/>
      <c r="D1430" s="38"/>
    </row>
    <row r="1431" spans="2:4" x14ac:dyDescent="0.35">
      <c r="B1431" s="38"/>
      <c r="C1431" s="208"/>
      <c r="D1431" s="38"/>
    </row>
    <row r="1432" spans="2:4" x14ac:dyDescent="0.35">
      <c r="B1432" s="38"/>
      <c r="C1432" s="208"/>
      <c r="D1432" s="38"/>
    </row>
    <row r="1433" spans="2:4" x14ac:dyDescent="0.35">
      <c r="B1433" s="38"/>
      <c r="C1433" s="208"/>
      <c r="D1433" s="38"/>
    </row>
    <row r="1434" spans="2:4" x14ac:dyDescent="0.35">
      <c r="B1434" s="38"/>
      <c r="C1434" s="208"/>
      <c r="D1434" s="38"/>
    </row>
    <row r="1435" spans="2:4" x14ac:dyDescent="0.35">
      <c r="B1435" s="38"/>
      <c r="C1435" s="208"/>
      <c r="D1435" s="38"/>
    </row>
    <row r="1436" spans="2:4" x14ac:dyDescent="0.35">
      <c r="B1436" s="38"/>
      <c r="C1436" s="208"/>
      <c r="D1436" s="38"/>
    </row>
    <row r="1437" spans="2:4" x14ac:dyDescent="0.35">
      <c r="B1437" s="38"/>
      <c r="C1437" s="208"/>
      <c r="D1437" s="38"/>
    </row>
    <row r="1438" spans="2:4" x14ac:dyDescent="0.35">
      <c r="B1438" s="38"/>
      <c r="C1438" s="208"/>
      <c r="D1438" s="38"/>
    </row>
    <row r="1439" spans="2:4" x14ac:dyDescent="0.35">
      <c r="B1439" s="38"/>
      <c r="C1439" s="208"/>
      <c r="D1439" s="38"/>
    </row>
    <row r="1440" spans="2:4" x14ac:dyDescent="0.35">
      <c r="B1440" s="38"/>
      <c r="C1440" s="208"/>
      <c r="D1440" s="38"/>
    </row>
    <row r="1441" spans="2:4" x14ac:dyDescent="0.35">
      <c r="B1441" s="38"/>
      <c r="C1441" s="208"/>
      <c r="D1441" s="38"/>
    </row>
    <row r="1442" spans="2:4" x14ac:dyDescent="0.35">
      <c r="B1442" s="38"/>
      <c r="C1442" s="208"/>
      <c r="D1442" s="38"/>
    </row>
    <row r="1443" spans="2:4" x14ac:dyDescent="0.35">
      <c r="B1443" s="38"/>
      <c r="C1443" s="208"/>
      <c r="D1443" s="38"/>
    </row>
    <row r="1444" spans="2:4" x14ac:dyDescent="0.35">
      <c r="B1444" s="38"/>
      <c r="C1444" s="208"/>
      <c r="D1444" s="38"/>
    </row>
    <row r="1445" spans="2:4" x14ac:dyDescent="0.35">
      <c r="B1445" s="38"/>
      <c r="C1445" s="208"/>
      <c r="D1445" s="38"/>
    </row>
    <row r="1446" spans="2:4" x14ac:dyDescent="0.35">
      <c r="B1446" s="38"/>
      <c r="C1446" s="208"/>
      <c r="D1446" s="38"/>
    </row>
    <row r="1447" spans="2:4" x14ac:dyDescent="0.35">
      <c r="B1447" s="38"/>
      <c r="C1447" s="208"/>
      <c r="D1447" s="38"/>
    </row>
    <row r="1448" spans="2:4" x14ac:dyDescent="0.35">
      <c r="B1448" s="38"/>
      <c r="C1448" s="208"/>
      <c r="D1448" s="38"/>
    </row>
    <row r="1449" spans="2:4" x14ac:dyDescent="0.35">
      <c r="B1449" s="38"/>
      <c r="C1449" s="208"/>
      <c r="D1449" s="38"/>
    </row>
    <row r="1450" spans="2:4" x14ac:dyDescent="0.35">
      <c r="B1450" s="38"/>
      <c r="C1450" s="208"/>
      <c r="D1450" s="38"/>
    </row>
    <row r="1451" spans="2:4" x14ac:dyDescent="0.35">
      <c r="B1451" s="38"/>
      <c r="C1451" s="208"/>
      <c r="D1451" s="38"/>
    </row>
    <row r="1452" spans="2:4" x14ac:dyDescent="0.35">
      <c r="B1452" s="38"/>
      <c r="C1452" s="208"/>
      <c r="D1452" s="38"/>
    </row>
    <row r="1453" spans="2:4" x14ac:dyDescent="0.35">
      <c r="B1453" s="38"/>
      <c r="C1453" s="208"/>
      <c r="D1453" s="38"/>
    </row>
    <row r="1454" spans="2:4" x14ac:dyDescent="0.35">
      <c r="B1454" s="38"/>
      <c r="C1454" s="208"/>
      <c r="D1454" s="38"/>
    </row>
    <row r="1455" spans="2:4" x14ac:dyDescent="0.35">
      <c r="B1455" s="38"/>
      <c r="C1455" s="208"/>
      <c r="D1455" s="38"/>
    </row>
    <row r="1456" spans="2:4" x14ac:dyDescent="0.35">
      <c r="B1456" s="38"/>
      <c r="C1456" s="208"/>
      <c r="D1456" s="38"/>
    </row>
    <row r="1457" spans="2:4" x14ac:dyDescent="0.35">
      <c r="B1457" s="38"/>
      <c r="C1457" s="208"/>
      <c r="D1457" s="38"/>
    </row>
    <row r="1458" spans="2:4" x14ac:dyDescent="0.35">
      <c r="B1458" s="38"/>
      <c r="C1458" s="208"/>
      <c r="D1458" s="38"/>
    </row>
    <row r="1459" spans="2:4" x14ac:dyDescent="0.35">
      <c r="B1459" s="38"/>
      <c r="C1459" s="208"/>
      <c r="D1459" s="38"/>
    </row>
    <row r="1460" spans="2:4" x14ac:dyDescent="0.35">
      <c r="B1460" s="38"/>
      <c r="C1460" s="208"/>
      <c r="D1460" s="38"/>
    </row>
    <row r="1461" spans="2:4" x14ac:dyDescent="0.35">
      <c r="B1461" s="38"/>
      <c r="C1461" s="208"/>
      <c r="D1461" s="38"/>
    </row>
    <row r="1462" spans="2:4" x14ac:dyDescent="0.35">
      <c r="B1462" s="38"/>
      <c r="C1462" s="208"/>
      <c r="D1462" s="38"/>
    </row>
    <row r="1463" spans="2:4" x14ac:dyDescent="0.35">
      <c r="B1463" s="38"/>
      <c r="C1463" s="208"/>
      <c r="D1463" s="38"/>
    </row>
    <row r="1464" spans="2:4" x14ac:dyDescent="0.35">
      <c r="B1464" s="38"/>
      <c r="C1464" s="208"/>
      <c r="D1464" s="38"/>
    </row>
    <row r="1465" spans="2:4" x14ac:dyDescent="0.35">
      <c r="B1465" s="38"/>
      <c r="C1465" s="208"/>
      <c r="D1465" s="38"/>
    </row>
    <row r="1466" spans="2:4" x14ac:dyDescent="0.35">
      <c r="B1466" s="38"/>
      <c r="C1466" s="208"/>
      <c r="D1466" s="38"/>
    </row>
    <row r="1467" spans="2:4" x14ac:dyDescent="0.35">
      <c r="B1467" s="38"/>
      <c r="C1467" s="208"/>
      <c r="D1467" s="38"/>
    </row>
    <row r="1468" spans="2:4" x14ac:dyDescent="0.35">
      <c r="B1468" s="38"/>
      <c r="C1468" s="208"/>
      <c r="D1468" s="38"/>
    </row>
    <row r="1469" spans="2:4" x14ac:dyDescent="0.35">
      <c r="B1469" s="38"/>
      <c r="C1469" s="208"/>
      <c r="D1469" s="38"/>
    </row>
    <row r="1470" spans="2:4" x14ac:dyDescent="0.35">
      <c r="B1470" s="38"/>
      <c r="C1470" s="208"/>
      <c r="D1470" s="38"/>
    </row>
    <row r="1471" spans="2:4" x14ac:dyDescent="0.35">
      <c r="B1471" s="38"/>
      <c r="C1471" s="208"/>
      <c r="D1471" s="38"/>
    </row>
    <row r="1472" spans="2:4" x14ac:dyDescent="0.35">
      <c r="B1472" s="38"/>
      <c r="C1472" s="208"/>
      <c r="D1472" s="38"/>
    </row>
    <row r="1473" spans="2:4" x14ac:dyDescent="0.35">
      <c r="B1473" s="38"/>
      <c r="C1473" s="208"/>
      <c r="D1473" s="38"/>
    </row>
    <row r="1474" spans="2:4" x14ac:dyDescent="0.35">
      <c r="B1474" s="38"/>
      <c r="C1474" s="208"/>
      <c r="D1474" s="38"/>
    </row>
    <row r="1475" spans="2:4" x14ac:dyDescent="0.35">
      <c r="B1475" s="38"/>
      <c r="C1475" s="208"/>
      <c r="D1475" s="38"/>
    </row>
    <row r="1476" spans="2:4" x14ac:dyDescent="0.35">
      <c r="B1476" s="38"/>
      <c r="C1476" s="208"/>
      <c r="D1476" s="38"/>
    </row>
    <row r="1477" spans="2:4" x14ac:dyDescent="0.35">
      <c r="B1477" s="38"/>
      <c r="C1477" s="208"/>
      <c r="D1477" s="38"/>
    </row>
    <row r="1478" spans="2:4" x14ac:dyDescent="0.35">
      <c r="B1478" s="38"/>
      <c r="C1478" s="208"/>
      <c r="D1478" s="38"/>
    </row>
    <row r="1479" spans="2:4" x14ac:dyDescent="0.35">
      <c r="B1479" s="38"/>
      <c r="C1479" s="208"/>
      <c r="D1479" s="38"/>
    </row>
    <row r="1480" spans="2:4" x14ac:dyDescent="0.35">
      <c r="B1480" s="38"/>
      <c r="C1480" s="208"/>
      <c r="D1480" s="38"/>
    </row>
    <row r="1481" spans="2:4" x14ac:dyDescent="0.35">
      <c r="B1481" s="38"/>
      <c r="C1481" s="208"/>
      <c r="D1481" s="38"/>
    </row>
    <row r="1482" spans="2:4" x14ac:dyDescent="0.35">
      <c r="B1482" s="38"/>
      <c r="C1482" s="208"/>
      <c r="D1482" s="38"/>
    </row>
    <row r="1483" spans="2:4" x14ac:dyDescent="0.35">
      <c r="B1483" s="38"/>
      <c r="C1483" s="208"/>
      <c r="D1483" s="38"/>
    </row>
    <row r="1484" spans="2:4" x14ac:dyDescent="0.35">
      <c r="B1484" s="38"/>
      <c r="C1484" s="208"/>
      <c r="D1484" s="38"/>
    </row>
    <row r="1485" spans="2:4" x14ac:dyDescent="0.35">
      <c r="B1485" s="38"/>
      <c r="C1485" s="208"/>
      <c r="D1485" s="38"/>
    </row>
    <row r="1486" spans="2:4" x14ac:dyDescent="0.35">
      <c r="B1486" s="38"/>
      <c r="C1486" s="208"/>
      <c r="D1486" s="38"/>
    </row>
    <row r="1487" spans="2:4" x14ac:dyDescent="0.35">
      <c r="B1487" s="38"/>
      <c r="C1487" s="208"/>
      <c r="D1487" s="38"/>
    </row>
    <row r="1488" spans="2:4" x14ac:dyDescent="0.35">
      <c r="B1488" s="38"/>
      <c r="C1488" s="208"/>
      <c r="D1488" s="38"/>
    </row>
    <row r="1489" spans="2:4" x14ac:dyDescent="0.35">
      <c r="B1489" s="38"/>
      <c r="C1489" s="208"/>
      <c r="D1489" s="38"/>
    </row>
    <row r="1490" spans="2:4" x14ac:dyDescent="0.35">
      <c r="B1490" s="38"/>
      <c r="C1490" s="208"/>
      <c r="D1490" s="38"/>
    </row>
    <row r="1491" spans="2:4" x14ac:dyDescent="0.35">
      <c r="B1491" s="38"/>
      <c r="C1491" s="208"/>
      <c r="D1491" s="38"/>
    </row>
    <row r="1492" spans="2:4" x14ac:dyDescent="0.35">
      <c r="B1492" s="38"/>
      <c r="C1492" s="208"/>
      <c r="D1492" s="38"/>
    </row>
    <row r="1493" spans="2:4" x14ac:dyDescent="0.35">
      <c r="B1493" s="38"/>
      <c r="C1493" s="208"/>
      <c r="D1493" s="38"/>
    </row>
    <row r="1494" spans="2:4" x14ac:dyDescent="0.35">
      <c r="B1494" s="38"/>
      <c r="C1494" s="208"/>
      <c r="D1494" s="38"/>
    </row>
    <row r="1495" spans="2:4" x14ac:dyDescent="0.35">
      <c r="B1495" s="38"/>
      <c r="C1495" s="208"/>
      <c r="D1495" s="38"/>
    </row>
    <row r="1496" spans="2:4" x14ac:dyDescent="0.35">
      <c r="B1496" s="38"/>
      <c r="C1496" s="208"/>
      <c r="D1496" s="38"/>
    </row>
    <row r="1497" spans="2:4" x14ac:dyDescent="0.35">
      <c r="B1497" s="38"/>
      <c r="C1497" s="208"/>
      <c r="D1497" s="38"/>
    </row>
    <row r="1498" spans="2:4" x14ac:dyDescent="0.35">
      <c r="B1498" s="38"/>
      <c r="C1498" s="208"/>
      <c r="D1498" s="38"/>
    </row>
    <row r="1499" spans="2:4" x14ac:dyDescent="0.35">
      <c r="B1499" s="38"/>
      <c r="C1499" s="208"/>
      <c r="D1499" s="38"/>
    </row>
    <row r="1500" spans="2:4" x14ac:dyDescent="0.35">
      <c r="B1500" s="38"/>
      <c r="C1500" s="208"/>
      <c r="D1500" s="38"/>
    </row>
    <row r="1501" spans="2:4" x14ac:dyDescent="0.35">
      <c r="B1501" s="38"/>
      <c r="C1501" s="208"/>
      <c r="D1501" s="38"/>
    </row>
    <row r="1502" spans="2:4" x14ac:dyDescent="0.35">
      <c r="B1502" s="38"/>
      <c r="C1502" s="208"/>
      <c r="D1502" s="38"/>
    </row>
    <row r="1503" spans="2:4" x14ac:dyDescent="0.35">
      <c r="B1503" s="38"/>
      <c r="C1503" s="208"/>
      <c r="D1503" s="38"/>
    </row>
    <row r="1504" spans="2:4" x14ac:dyDescent="0.35">
      <c r="B1504" s="38"/>
      <c r="C1504" s="208"/>
      <c r="D1504" s="38"/>
    </row>
    <row r="1505" spans="2:4" x14ac:dyDescent="0.35">
      <c r="B1505" s="38"/>
      <c r="C1505" s="208"/>
      <c r="D1505" s="38"/>
    </row>
    <row r="1506" spans="2:4" x14ac:dyDescent="0.35">
      <c r="B1506" s="38"/>
      <c r="C1506" s="208"/>
      <c r="D1506" s="38"/>
    </row>
    <row r="1507" spans="2:4" x14ac:dyDescent="0.35">
      <c r="B1507" s="38"/>
      <c r="C1507" s="208"/>
      <c r="D1507" s="38"/>
    </row>
    <row r="1508" spans="2:4" x14ac:dyDescent="0.35">
      <c r="B1508" s="38"/>
      <c r="C1508" s="208"/>
      <c r="D1508" s="38"/>
    </row>
    <row r="1509" spans="2:4" x14ac:dyDescent="0.35">
      <c r="B1509" s="38"/>
      <c r="C1509" s="208"/>
      <c r="D1509" s="38"/>
    </row>
    <row r="1510" spans="2:4" x14ac:dyDescent="0.35">
      <c r="B1510" s="38"/>
      <c r="C1510" s="208"/>
      <c r="D1510" s="38"/>
    </row>
    <row r="1511" spans="2:4" x14ac:dyDescent="0.35">
      <c r="B1511" s="38"/>
      <c r="C1511" s="208"/>
      <c r="D1511" s="38"/>
    </row>
    <row r="1512" spans="2:4" x14ac:dyDescent="0.35">
      <c r="B1512" s="38"/>
      <c r="C1512" s="208"/>
      <c r="D1512" s="38"/>
    </row>
    <row r="1513" spans="2:4" x14ac:dyDescent="0.35">
      <c r="B1513" s="38"/>
      <c r="C1513" s="208"/>
      <c r="D1513" s="38"/>
    </row>
    <row r="1514" spans="2:4" x14ac:dyDescent="0.35">
      <c r="B1514" s="38"/>
      <c r="C1514" s="208"/>
      <c r="D1514" s="38"/>
    </row>
    <row r="1515" spans="2:4" x14ac:dyDescent="0.35">
      <c r="B1515" s="38"/>
      <c r="C1515" s="208"/>
      <c r="D1515" s="38"/>
    </row>
    <row r="1516" spans="2:4" x14ac:dyDescent="0.35">
      <c r="B1516" s="38"/>
      <c r="C1516" s="208"/>
      <c r="D1516" s="38"/>
    </row>
    <row r="1517" spans="2:4" x14ac:dyDescent="0.35">
      <c r="B1517" s="38"/>
      <c r="C1517" s="208"/>
      <c r="D1517" s="38"/>
    </row>
    <row r="1518" spans="2:4" x14ac:dyDescent="0.35">
      <c r="B1518" s="38"/>
      <c r="C1518" s="208"/>
      <c r="D1518" s="38"/>
    </row>
    <row r="1519" spans="2:4" x14ac:dyDescent="0.35">
      <c r="B1519" s="38"/>
      <c r="C1519" s="208"/>
      <c r="D1519" s="38"/>
    </row>
    <row r="1520" spans="2:4" x14ac:dyDescent="0.35">
      <c r="B1520" s="38"/>
      <c r="C1520" s="208"/>
      <c r="D1520" s="38"/>
    </row>
    <row r="1521" spans="2:4" x14ac:dyDescent="0.35">
      <c r="B1521" s="38"/>
      <c r="C1521" s="208"/>
      <c r="D1521" s="38"/>
    </row>
    <row r="1522" spans="2:4" x14ac:dyDescent="0.35">
      <c r="B1522" s="38"/>
      <c r="C1522" s="208"/>
      <c r="D1522" s="38"/>
    </row>
    <row r="1523" spans="2:4" x14ac:dyDescent="0.35">
      <c r="B1523" s="38"/>
      <c r="C1523" s="208"/>
      <c r="D1523" s="38"/>
    </row>
    <row r="1524" spans="2:4" x14ac:dyDescent="0.35">
      <c r="B1524" s="38"/>
      <c r="C1524" s="208"/>
      <c r="D1524" s="38"/>
    </row>
    <row r="1525" spans="2:4" x14ac:dyDescent="0.35">
      <c r="B1525" s="38"/>
      <c r="C1525" s="208"/>
      <c r="D1525" s="38"/>
    </row>
    <row r="1526" spans="2:4" x14ac:dyDescent="0.35">
      <c r="B1526" s="38"/>
      <c r="C1526" s="208"/>
      <c r="D1526" s="38"/>
    </row>
    <row r="1527" spans="2:4" x14ac:dyDescent="0.35">
      <c r="B1527" s="38"/>
      <c r="C1527" s="208"/>
      <c r="D1527" s="38"/>
    </row>
    <row r="1528" spans="2:4" x14ac:dyDescent="0.35">
      <c r="B1528" s="38"/>
      <c r="C1528" s="208"/>
      <c r="D1528" s="38"/>
    </row>
    <row r="1529" spans="2:4" x14ac:dyDescent="0.35">
      <c r="B1529" s="38"/>
      <c r="C1529" s="208"/>
      <c r="D1529" s="38"/>
    </row>
    <row r="1530" spans="2:4" x14ac:dyDescent="0.35">
      <c r="B1530" s="38"/>
      <c r="C1530" s="208"/>
      <c r="D1530" s="38"/>
    </row>
    <row r="1531" spans="2:4" x14ac:dyDescent="0.35">
      <c r="B1531" s="38"/>
      <c r="C1531" s="208"/>
      <c r="D1531" s="38"/>
    </row>
    <row r="1532" spans="2:4" x14ac:dyDescent="0.35">
      <c r="B1532" s="38"/>
      <c r="C1532" s="208"/>
      <c r="D1532" s="38"/>
    </row>
    <row r="1533" spans="2:4" x14ac:dyDescent="0.35">
      <c r="B1533" s="38"/>
      <c r="C1533" s="208"/>
      <c r="D1533" s="38"/>
    </row>
    <row r="1534" spans="2:4" x14ac:dyDescent="0.35">
      <c r="B1534" s="38"/>
      <c r="C1534" s="208"/>
      <c r="D1534" s="38"/>
    </row>
    <row r="1535" spans="2:4" x14ac:dyDescent="0.35">
      <c r="B1535" s="38"/>
      <c r="C1535" s="208"/>
      <c r="D1535" s="38"/>
    </row>
    <row r="1536" spans="2:4" x14ac:dyDescent="0.35">
      <c r="B1536" s="38"/>
      <c r="C1536" s="208"/>
      <c r="D1536" s="38"/>
    </row>
    <row r="1537" spans="2:4" x14ac:dyDescent="0.35">
      <c r="B1537" s="38"/>
      <c r="C1537" s="208"/>
      <c r="D1537" s="38"/>
    </row>
    <row r="1538" spans="2:4" x14ac:dyDescent="0.35">
      <c r="B1538" s="38"/>
      <c r="C1538" s="208"/>
      <c r="D1538" s="38"/>
    </row>
    <row r="1539" spans="2:4" x14ac:dyDescent="0.35">
      <c r="B1539" s="38"/>
      <c r="C1539" s="208"/>
      <c r="D1539" s="38"/>
    </row>
    <row r="1540" spans="2:4" x14ac:dyDescent="0.35">
      <c r="B1540" s="38"/>
      <c r="C1540" s="208"/>
      <c r="D1540" s="38"/>
    </row>
    <row r="1541" spans="2:4" x14ac:dyDescent="0.35">
      <c r="B1541" s="38"/>
      <c r="C1541" s="208"/>
      <c r="D1541" s="38"/>
    </row>
    <row r="1542" spans="2:4" x14ac:dyDescent="0.35">
      <c r="B1542" s="38"/>
      <c r="C1542" s="208"/>
      <c r="D1542" s="38"/>
    </row>
    <row r="1543" spans="2:4" x14ac:dyDescent="0.35">
      <c r="B1543" s="38"/>
      <c r="C1543" s="208"/>
      <c r="D1543" s="38"/>
    </row>
    <row r="1544" spans="2:4" x14ac:dyDescent="0.35">
      <c r="B1544" s="38"/>
      <c r="C1544" s="208"/>
      <c r="D1544" s="38"/>
    </row>
    <row r="1545" spans="2:4" x14ac:dyDescent="0.35">
      <c r="B1545" s="38"/>
      <c r="C1545" s="208"/>
      <c r="D1545" s="38"/>
    </row>
    <row r="1546" spans="2:4" x14ac:dyDescent="0.35">
      <c r="B1546" s="38"/>
      <c r="C1546" s="208"/>
      <c r="D1546" s="38"/>
    </row>
    <row r="1547" spans="2:4" x14ac:dyDescent="0.35">
      <c r="B1547" s="38"/>
      <c r="C1547" s="208"/>
      <c r="D1547" s="38"/>
    </row>
    <row r="1548" spans="2:4" x14ac:dyDescent="0.35">
      <c r="B1548" s="38"/>
      <c r="C1548" s="208"/>
      <c r="D1548" s="38"/>
    </row>
    <row r="1549" spans="2:4" x14ac:dyDescent="0.35">
      <c r="B1549" s="38"/>
      <c r="C1549" s="208"/>
      <c r="D1549" s="38"/>
    </row>
    <row r="1550" spans="2:4" x14ac:dyDescent="0.35">
      <c r="B1550" s="38"/>
      <c r="C1550" s="208"/>
      <c r="D1550" s="38"/>
    </row>
    <row r="1551" spans="2:4" x14ac:dyDescent="0.35">
      <c r="B1551" s="38"/>
      <c r="C1551" s="208"/>
      <c r="D1551" s="38"/>
    </row>
    <row r="1552" spans="2:4" x14ac:dyDescent="0.35">
      <c r="B1552" s="38"/>
      <c r="C1552" s="208"/>
      <c r="D1552" s="38"/>
    </row>
    <row r="1553" spans="2:4" x14ac:dyDescent="0.35">
      <c r="B1553" s="38"/>
      <c r="C1553" s="208"/>
      <c r="D1553" s="38"/>
    </row>
    <row r="1554" spans="2:4" x14ac:dyDescent="0.35">
      <c r="B1554" s="38"/>
      <c r="C1554" s="208"/>
      <c r="D1554" s="38"/>
    </row>
    <row r="1555" spans="2:4" x14ac:dyDescent="0.35">
      <c r="B1555" s="38"/>
      <c r="C1555" s="208"/>
      <c r="D1555" s="38"/>
    </row>
    <row r="1556" spans="2:4" x14ac:dyDescent="0.35">
      <c r="B1556" s="38"/>
      <c r="C1556" s="208"/>
      <c r="D1556" s="38"/>
    </row>
    <row r="1557" spans="2:4" x14ac:dyDescent="0.35">
      <c r="B1557" s="38"/>
      <c r="C1557" s="208"/>
      <c r="D1557" s="38"/>
    </row>
    <row r="1558" spans="2:4" x14ac:dyDescent="0.35">
      <c r="B1558" s="38"/>
      <c r="C1558" s="208"/>
      <c r="D1558" s="38"/>
    </row>
    <row r="1559" spans="2:4" x14ac:dyDescent="0.35">
      <c r="B1559" s="38"/>
      <c r="C1559" s="208"/>
      <c r="D1559" s="38"/>
    </row>
    <row r="1560" spans="2:4" x14ac:dyDescent="0.35">
      <c r="B1560" s="38"/>
      <c r="C1560" s="208"/>
      <c r="D1560" s="38"/>
    </row>
    <row r="1561" spans="2:4" x14ac:dyDescent="0.35">
      <c r="B1561" s="38"/>
      <c r="C1561" s="208"/>
      <c r="D1561" s="38"/>
    </row>
    <row r="1562" spans="2:4" x14ac:dyDescent="0.35">
      <c r="B1562" s="38"/>
      <c r="C1562" s="208"/>
      <c r="D1562" s="38"/>
    </row>
    <row r="1563" spans="2:4" x14ac:dyDescent="0.35">
      <c r="B1563" s="38"/>
      <c r="C1563" s="208"/>
      <c r="D1563" s="38"/>
    </row>
    <row r="1564" spans="2:4" x14ac:dyDescent="0.35">
      <c r="B1564" s="38"/>
      <c r="C1564" s="208"/>
      <c r="D1564" s="38"/>
    </row>
    <row r="1565" spans="2:4" x14ac:dyDescent="0.35">
      <c r="B1565" s="38"/>
      <c r="C1565" s="208"/>
      <c r="D1565" s="38"/>
    </row>
    <row r="1566" spans="2:4" x14ac:dyDescent="0.35">
      <c r="B1566" s="38"/>
      <c r="C1566" s="208"/>
      <c r="D1566" s="38"/>
    </row>
    <row r="1567" spans="2:4" x14ac:dyDescent="0.35">
      <c r="B1567" s="38"/>
      <c r="C1567" s="208"/>
      <c r="D1567" s="38"/>
    </row>
    <row r="1568" spans="2:4" x14ac:dyDescent="0.35">
      <c r="B1568" s="38"/>
      <c r="C1568" s="208"/>
      <c r="D1568" s="38"/>
    </row>
    <row r="1569" spans="2:4" x14ac:dyDescent="0.35">
      <c r="B1569" s="38"/>
      <c r="C1569" s="208"/>
      <c r="D1569" s="38"/>
    </row>
    <row r="1570" spans="2:4" x14ac:dyDescent="0.35">
      <c r="B1570" s="38"/>
      <c r="C1570" s="208"/>
      <c r="D1570" s="38"/>
    </row>
    <row r="1571" spans="2:4" x14ac:dyDescent="0.35">
      <c r="B1571" s="38"/>
      <c r="C1571" s="208"/>
      <c r="D1571" s="38"/>
    </row>
    <row r="1572" spans="2:4" x14ac:dyDescent="0.35">
      <c r="B1572" s="38"/>
      <c r="C1572" s="208"/>
      <c r="D1572" s="38"/>
    </row>
    <row r="1573" spans="2:4" x14ac:dyDescent="0.35">
      <c r="B1573" s="38"/>
      <c r="C1573" s="208"/>
      <c r="D1573" s="38"/>
    </row>
    <row r="1574" spans="2:4" x14ac:dyDescent="0.35">
      <c r="B1574" s="38"/>
      <c r="C1574" s="208"/>
      <c r="D1574" s="38"/>
    </row>
    <row r="1575" spans="2:4" x14ac:dyDescent="0.35">
      <c r="B1575" s="38"/>
      <c r="C1575" s="208"/>
      <c r="D1575" s="38"/>
    </row>
    <row r="1576" spans="2:4" x14ac:dyDescent="0.35">
      <c r="B1576" s="38"/>
      <c r="C1576" s="208"/>
      <c r="D1576" s="38"/>
    </row>
    <row r="1577" spans="2:4" x14ac:dyDescent="0.35">
      <c r="B1577" s="38"/>
      <c r="C1577" s="208"/>
      <c r="D1577" s="38"/>
    </row>
    <row r="1578" spans="2:4" x14ac:dyDescent="0.35">
      <c r="B1578" s="38"/>
      <c r="C1578" s="208"/>
      <c r="D1578" s="38"/>
    </row>
    <row r="1579" spans="2:4" x14ac:dyDescent="0.35">
      <c r="B1579" s="38"/>
      <c r="C1579" s="208"/>
      <c r="D1579" s="38"/>
    </row>
    <row r="1580" spans="2:4" x14ac:dyDescent="0.35">
      <c r="B1580" s="38"/>
      <c r="C1580" s="208"/>
      <c r="D1580" s="38"/>
    </row>
    <row r="1581" spans="2:4" x14ac:dyDescent="0.35">
      <c r="B1581" s="38"/>
      <c r="C1581" s="208"/>
      <c r="D1581" s="38"/>
    </row>
    <row r="1582" spans="2:4" x14ac:dyDescent="0.35">
      <c r="B1582" s="38"/>
      <c r="C1582" s="208"/>
      <c r="D1582" s="38"/>
    </row>
    <row r="1583" spans="2:4" x14ac:dyDescent="0.35">
      <c r="B1583" s="38"/>
      <c r="C1583" s="208"/>
      <c r="D1583" s="38"/>
    </row>
    <row r="1584" spans="2:4" x14ac:dyDescent="0.35">
      <c r="B1584" s="38"/>
      <c r="C1584" s="208"/>
      <c r="D1584" s="38"/>
    </row>
    <row r="1585" spans="2:4" x14ac:dyDescent="0.35">
      <c r="B1585" s="38"/>
      <c r="C1585" s="208"/>
      <c r="D1585" s="38"/>
    </row>
    <row r="1586" spans="2:4" x14ac:dyDescent="0.35">
      <c r="B1586" s="38"/>
      <c r="C1586" s="208"/>
      <c r="D1586" s="38"/>
    </row>
    <row r="1587" spans="2:4" x14ac:dyDescent="0.35">
      <c r="B1587" s="38"/>
      <c r="C1587" s="208"/>
      <c r="D1587" s="38"/>
    </row>
    <row r="1588" spans="2:4" x14ac:dyDescent="0.35">
      <c r="B1588" s="38"/>
      <c r="C1588" s="208"/>
      <c r="D1588" s="38"/>
    </row>
    <row r="1589" spans="2:4" x14ac:dyDescent="0.35">
      <c r="B1589" s="38"/>
      <c r="C1589" s="208"/>
      <c r="D1589" s="38"/>
    </row>
    <row r="1590" spans="2:4" x14ac:dyDescent="0.35">
      <c r="B1590" s="38"/>
      <c r="C1590" s="208"/>
      <c r="D1590" s="38"/>
    </row>
    <row r="1591" spans="2:4" x14ac:dyDescent="0.35">
      <c r="B1591" s="38"/>
      <c r="C1591" s="208"/>
      <c r="D1591" s="38"/>
    </row>
    <row r="1592" spans="2:4" x14ac:dyDescent="0.35">
      <c r="B1592" s="38"/>
      <c r="C1592" s="208"/>
      <c r="D1592" s="38"/>
    </row>
    <row r="1593" spans="2:4" x14ac:dyDescent="0.35">
      <c r="B1593" s="38"/>
      <c r="C1593" s="208"/>
      <c r="D1593" s="38"/>
    </row>
    <row r="1594" spans="2:4" x14ac:dyDescent="0.35">
      <c r="B1594" s="38"/>
      <c r="C1594" s="208"/>
      <c r="D1594" s="38"/>
    </row>
    <row r="1595" spans="2:4" x14ac:dyDescent="0.35">
      <c r="B1595" s="38"/>
      <c r="C1595" s="208"/>
      <c r="D1595" s="38"/>
    </row>
    <row r="1596" spans="2:4" x14ac:dyDescent="0.35">
      <c r="B1596" s="38"/>
      <c r="C1596" s="208"/>
      <c r="D1596" s="38"/>
    </row>
    <row r="1597" spans="2:4" x14ac:dyDescent="0.35">
      <c r="B1597" s="38"/>
      <c r="C1597" s="208"/>
      <c r="D1597" s="38"/>
    </row>
    <row r="1598" spans="2:4" x14ac:dyDescent="0.35">
      <c r="B1598" s="38"/>
      <c r="C1598" s="208"/>
      <c r="D1598" s="38"/>
    </row>
    <row r="1599" spans="2:4" x14ac:dyDescent="0.35">
      <c r="B1599" s="38"/>
      <c r="C1599" s="208"/>
      <c r="D1599" s="38"/>
    </row>
    <row r="1600" spans="2:4" x14ac:dyDescent="0.35">
      <c r="B1600" s="38"/>
      <c r="C1600" s="208"/>
      <c r="D1600" s="38"/>
    </row>
    <row r="1601" spans="2:4" x14ac:dyDescent="0.35">
      <c r="B1601" s="38"/>
      <c r="C1601" s="208"/>
      <c r="D1601" s="38"/>
    </row>
    <row r="1602" spans="2:4" x14ac:dyDescent="0.35">
      <c r="B1602" s="38"/>
      <c r="C1602" s="208"/>
      <c r="D1602" s="38"/>
    </row>
    <row r="1603" spans="2:4" x14ac:dyDescent="0.35">
      <c r="B1603" s="38"/>
      <c r="C1603" s="208"/>
      <c r="D1603" s="38"/>
    </row>
    <row r="1604" spans="2:4" x14ac:dyDescent="0.35">
      <c r="B1604" s="38"/>
      <c r="C1604" s="208"/>
      <c r="D1604" s="38"/>
    </row>
    <row r="1605" spans="2:4" x14ac:dyDescent="0.35">
      <c r="B1605" s="38"/>
      <c r="C1605" s="208"/>
      <c r="D1605" s="38"/>
    </row>
    <row r="1606" spans="2:4" x14ac:dyDescent="0.35">
      <c r="B1606" s="38"/>
      <c r="C1606" s="208"/>
      <c r="D1606" s="38"/>
    </row>
    <row r="1607" spans="2:4" x14ac:dyDescent="0.35">
      <c r="B1607" s="38"/>
      <c r="C1607" s="208"/>
      <c r="D1607" s="38"/>
    </row>
    <row r="1608" spans="2:4" x14ac:dyDescent="0.35">
      <c r="B1608" s="38"/>
      <c r="C1608" s="208"/>
      <c r="D1608" s="38"/>
    </row>
    <row r="1609" spans="2:4" x14ac:dyDescent="0.35">
      <c r="B1609" s="38"/>
      <c r="C1609" s="208"/>
      <c r="D1609" s="38"/>
    </row>
    <row r="1610" spans="2:4" x14ac:dyDescent="0.35">
      <c r="B1610" s="38"/>
      <c r="C1610" s="208"/>
      <c r="D1610" s="38"/>
    </row>
    <row r="1611" spans="2:4" x14ac:dyDescent="0.35">
      <c r="B1611" s="38"/>
      <c r="C1611" s="208"/>
      <c r="D1611" s="38"/>
    </row>
    <row r="1612" spans="2:4" x14ac:dyDescent="0.35">
      <c r="B1612" s="38"/>
      <c r="C1612" s="208"/>
      <c r="D1612" s="38"/>
    </row>
    <row r="1613" spans="2:4" x14ac:dyDescent="0.35">
      <c r="B1613" s="38"/>
      <c r="C1613" s="208"/>
      <c r="D1613" s="38"/>
    </row>
    <row r="1614" spans="2:4" x14ac:dyDescent="0.35">
      <c r="B1614" s="38"/>
      <c r="C1614" s="208"/>
      <c r="D1614" s="38"/>
    </row>
    <row r="1615" spans="2:4" x14ac:dyDescent="0.35">
      <c r="B1615" s="38"/>
      <c r="C1615" s="208"/>
      <c r="D1615" s="38"/>
    </row>
    <row r="1616" spans="2:4" x14ac:dyDescent="0.35">
      <c r="B1616" s="38"/>
      <c r="C1616" s="208"/>
      <c r="D1616" s="38"/>
    </row>
    <row r="1617" spans="2:4" x14ac:dyDescent="0.35">
      <c r="B1617" s="38"/>
      <c r="C1617" s="208"/>
      <c r="D1617" s="38"/>
    </row>
    <row r="1618" spans="2:4" x14ac:dyDescent="0.35">
      <c r="B1618" s="38"/>
      <c r="C1618" s="208"/>
      <c r="D1618" s="38"/>
    </row>
    <row r="1619" spans="2:4" x14ac:dyDescent="0.35">
      <c r="B1619" s="38"/>
      <c r="C1619" s="208"/>
      <c r="D1619" s="38"/>
    </row>
    <row r="1620" spans="2:4" x14ac:dyDescent="0.35">
      <c r="B1620" s="38"/>
      <c r="C1620" s="208"/>
      <c r="D1620" s="38"/>
    </row>
    <row r="1621" spans="2:4" x14ac:dyDescent="0.35">
      <c r="B1621" s="38"/>
      <c r="C1621" s="208"/>
      <c r="D1621" s="38"/>
    </row>
    <row r="1622" spans="2:4" x14ac:dyDescent="0.35">
      <c r="B1622" s="38"/>
      <c r="C1622" s="208"/>
      <c r="D1622" s="38"/>
    </row>
    <row r="1623" spans="2:4" x14ac:dyDescent="0.35">
      <c r="B1623" s="38"/>
      <c r="C1623" s="208"/>
      <c r="D1623" s="38"/>
    </row>
    <row r="1624" spans="2:4" x14ac:dyDescent="0.35">
      <c r="B1624" s="38"/>
      <c r="C1624" s="208"/>
      <c r="D1624" s="38"/>
    </row>
    <row r="1625" spans="2:4" x14ac:dyDescent="0.35">
      <c r="B1625" s="38"/>
      <c r="C1625" s="208"/>
      <c r="D1625" s="38"/>
    </row>
    <row r="1626" spans="2:4" x14ac:dyDescent="0.35">
      <c r="B1626" s="38"/>
      <c r="C1626" s="208"/>
      <c r="D1626" s="38"/>
    </row>
    <row r="1627" spans="2:4" x14ac:dyDescent="0.35">
      <c r="B1627" s="38"/>
      <c r="C1627" s="208"/>
      <c r="D1627" s="38"/>
    </row>
    <row r="1628" spans="2:4" x14ac:dyDescent="0.35">
      <c r="B1628" s="38"/>
      <c r="C1628" s="208"/>
      <c r="D1628" s="38"/>
    </row>
    <row r="1629" spans="2:4" x14ac:dyDescent="0.35">
      <c r="B1629" s="38"/>
      <c r="C1629" s="208"/>
      <c r="D1629" s="38"/>
    </row>
    <row r="1630" spans="2:4" x14ac:dyDescent="0.35">
      <c r="B1630" s="38"/>
      <c r="C1630" s="208"/>
      <c r="D1630" s="38"/>
    </row>
    <row r="1631" spans="2:4" x14ac:dyDescent="0.35">
      <c r="B1631" s="38"/>
      <c r="C1631" s="208"/>
      <c r="D1631" s="38"/>
    </row>
    <row r="1632" spans="2:4" x14ac:dyDescent="0.35">
      <c r="B1632" s="38"/>
      <c r="C1632" s="208"/>
      <c r="D1632" s="38"/>
    </row>
    <row r="1633" spans="2:4" x14ac:dyDescent="0.35">
      <c r="B1633" s="38"/>
      <c r="C1633" s="208"/>
      <c r="D1633" s="38"/>
    </row>
    <row r="1634" spans="2:4" x14ac:dyDescent="0.35">
      <c r="B1634" s="38"/>
      <c r="C1634" s="208"/>
      <c r="D1634" s="38"/>
    </row>
    <row r="1635" spans="2:4" x14ac:dyDescent="0.35">
      <c r="B1635" s="38"/>
      <c r="C1635" s="208"/>
      <c r="D1635" s="38"/>
    </row>
    <row r="1636" spans="2:4" x14ac:dyDescent="0.35">
      <c r="B1636" s="38"/>
      <c r="C1636" s="208"/>
      <c r="D1636" s="38"/>
    </row>
    <row r="1637" spans="2:4" x14ac:dyDescent="0.35">
      <c r="B1637" s="38"/>
      <c r="C1637" s="208"/>
      <c r="D1637" s="38"/>
    </row>
    <row r="1638" spans="2:4" x14ac:dyDescent="0.35">
      <c r="B1638" s="38"/>
      <c r="C1638" s="208"/>
      <c r="D1638" s="38"/>
    </row>
    <row r="1639" spans="2:4" x14ac:dyDescent="0.35">
      <c r="B1639" s="38"/>
      <c r="C1639" s="208"/>
      <c r="D1639" s="38"/>
    </row>
    <row r="1640" spans="2:4" x14ac:dyDescent="0.35">
      <c r="B1640" s="38"/>
      <c r="C1640" s="208"/>
      <c r="D1640" s="38"/>
    </row>
    <row r="1641" spans="2:4" x14ac:dyDescent="0.35">
      <c r="B1641" s="38"/>
      <c r="C1641" s="208"/>
      <c r="D1641" s="38"/>
    </row>
    <row r="1642" spans="2:4" x14ac:dyDescent="0.35">
      <c r="B1642" s="38"/>
      <c r="C1642" s="208"/>
      <c r="D1642" s="38"/>
    </row>
    <row r="1643" spans="2:4" x14ac:dyDescent="0.35">
      <c r="B1643" s="38"/>
      <c r="C1643" s="208"/>
      <c r="D1643" s="38"/>
    </row>
    <row r="1644" spans="2:4" x14ac:dyDescent="0.35">
      <c r="B1644" s="38"/>
      <c r="C1644" s="208"/>
      <c r="D1644" s="38"/>
    </row>
    <row r="1645" spans="2:4" x14ac:dyDescent="0.35">
      <c r="B1645" s="38"/>
      <c r="C1645" s="208"/>
      <c r="D1645" s="38"/>
    </row>
    <row r="1646" spans="2:4" x14ac:dyDescent="0.35">
      <c r="B1646" s="38"/>
      <c r="C1646" s="208"/>
      <c r="D1646" s="38"/>
    </row>
    <row r="1647" spans="2:4" x14ac:dyDescent="0.35">
      <c r="B1647" s="38"/>
      <c r="C1647" s="208"/>
      <c r="D1647" s="38"/>
    </row>
    <row r="1648" spans="2:4" x14ac:dyDescent="0.35">
      <c r="B1648" s="38"/>
      <c r="C1648" s="208"/>
      <c r="D1648" s="38"/>
    </row>
    <row r="1649" spans="2:4" x14ac:dyDescent="0.35">
      <c r="B1649" s="38"/>
      <c r="C1649" s="208"/>
      <c r="D1649" s="38"/>
    </row>
    <row r="1650" spans="2:4" x14ac:dyDescent="0.35">
      <c r="B1650" s="38"/>
      <c r="C1650" s="208"/>
      <c r="D1650" s="38"/>
    </row>
    <row r="1651" spans="2:4" x14ac:dyDescent="0.35">
      <c r="B1651" s="38"/>
      <c r="C1651" s="208"/>
      <c r="D1651" s="38"/>
    </row>
    <row r="1652" spans="2:4" x14ac:dyDescent="0.35">
      <c r="B1652" s="38"/>
      <c r="C1652" s="208"/>
      <c r="D1652" s="38"/>
    </row>
    <row r="1653" spans="2:4" x14ac:dyDescent="0.35">
      <c r="B1653" s="38"/>
      <c r="C1653" s="208"/>
      <c r="D1653" s="38"/>
    </row>
    <row r="1654" spans="2:4" x14ac:dyDescent="0.35">
      <c r="B1654" s="38"/>
      <c r="C1654" s="208"/>
      <c r="D1654" s="38"/>
    </row>
    <row r="1655" spans="2:4" x14ac:dyDescent="0.35">
      <c r="B1655" s="38"/>
      <c r="C1655" s="208"/>
      <c r="D1655" s="38"/>
    </row>
    <row r="1656" spans="2:4" x14ac:dyDescent="0.35">
      <c r="B1656" s="38"/>
      <c r="C1656" s="208"/>
      <c r="D1656" s="38"/>
    </row>
    <row r="1657" spans="2:4" x14ac:dyDescent="0.35">
      <c r="B1657" s="38"/>
      <c r="C1657" s="208"/>
      <c r="D1657" s="38"/>
    </row>
    <row r="1658" spans="2:4" x14ac:dyDescent="0.35">
      <c r="B1658" s="38"/>
      <c r="C1658" s="208"/>
      <c r="D1658" s="38"/>
    </row>
    <row r="1659" spans="2:4" x14ac:dyDescent="0.35">
      <c r="B1659" s="38"/>
      <c r="C1659" s="208"/>
      <c r="D1659" s="38"/>
    </row>
    <row r="1660" spans="2:4" x14ac:dyDescent="0.35">
      <c r="B1660" s="38"/>
      <c r="C1660" s="208"/>
      <c r="D1660" s="38"/>
    </row>
    <row r="1661" spans="2:4" x14ac:dyDescent="0.35">
      <c r="B1661" s="38"/>
      <c r="C1661" s="208"/>
      <c r="D1661" s="38"/>
    </row>
    <row r="1662" spans="2:4" x14ac:dyDescent="0.35">
      <c r="B1662" s="38"/>
      <c r="C1662" s="208"/>
      <c r="D1662" s="38"/>
    </row>
    <row r="1663" spans="2:4" x14ac:dyDescent="0.35">
      <c r="B1663" s="38"/>
      <c r="C1663" s="208"/>
      <c r="D1663" s="38"/>
    </row>
    <row r="1664" spans="2:4" x14ac:dyDescent="0.35">
      <c r="B1664" s="38"/>
      <c r="C1664" s="208"/>
      <c r="D1664" s="38"/>
    </row>
    <row r="1665" spans="2:4" x14ac:dyDescent="0.35">
      <c r="B1665" s="38"/>
      <c r="C1665" s="208"/>
      <c r="D1665" s="38"/>
    </row>
    <row r="1666" spans="2:4" x14ac:dyDescent="0.35">
      <c r="B1666" s="38"/>
      <c r="C1666" s="208"/>
      <c r="D1666" s="38"/>
    </row>
    <row r="1667" spans="2:4" x14ac:dyDescent="0.35">
      <c r="B1667" s="38"/>
      <c r="C1667" s="208"/>
      <c r="D1667" s="38"/>
    </row>
    <row r="1668" spans="2:4" x14ac:dyDescent="0.35">
      <c r="B1668" s="38"/>
      <c r="C1668" s="208"/>
      <c r="D1668" s="38"/>
    </row>
    <row r="1669" spans="2:4" x14ac:dyDescent="0.35">
      <c r="B1669" s="38"/>
      <c r="C1669" s="208"/>
      <c r="D1669" s="38"/>
    </row>
    <row r="1670" spans="2:4" x14ac:dyDescent="0.35">
      <c r="B1670" s="38"/>
      <c r="C1670" s="208"/>
      <c r="D1670" s="38"/>
    </row>
    <row r="1671" spans="2:4" x14ac:dyDescent="0.35">
      <c r="B1671" s="38"/>
      <c r="C1671" s="208"/>
      <c r="D1671" s="38"/>
    </row>
    <row r="1672" spans="2:4" x14ac:dyDescent="0.35">
      <c r="B1672" s="38"/>
      <c r="C1672" s="208"/>
      <c r="D1672" s="38"/>
    </row>
    <row r="1673" spans="2:4" x14ac:dyDescent="0.35">
      <c r="B1673" s="38"/>
      <c r="C1673" s="208"/>
      <c r="D1673" s="38"/>
    </row>
    <row r="1674" spans="2:4" x14ac:dyDescent="0.35">
      <c r="B1674" s="38"/>
      <c r="C1674" s="208"/>
      <c r="D1674" s="38"/>
    </row>
    <row r="1675" spans="2:4" x14ac:dyDescent="0.35">
      <c r="B1675" s="38"/>
      <c r="C1675" s="208"/>
      <c r="D1675" s="38"/>
    </row>
    <row r="1676" spans="2:4" x14ac:dyDescent="0.35">
      <c r="B1676" s="38"/>
      <c r="C1676" s="208"/>
      <c r="D1676" s="38"/>
    </row>
    <row r="1677" spans="2:4" x14ac:dyDescent="0.35">
      <c r="B1677" s="38"/>
      <c r="C1677" s="208"/>
      <c r="D1677" s="38"/>
    </row>
    <row r="1678" spans="2:4" x14ac:dyDescent="0.35">
      <c r="B1678" s="38"/>
      <c r="C1678" s="208"/>
      <c r="D1678" s="38"/>
    </row>
    <row r="1679" spans="2:4" x14ac:dyDescent="0.35">
      <c r="B1679" s="38"/>
      <c r="C1679" s="208"/>
      <c r="D1679" s="38"/>
    </row>
    <row r="1680" spans="2:4" x14ac:dyDescent="0.35">
      <c r="B1680" s="38"/>
      <c r="C1680" s="208"/>
      <c r="D1680" s="38"/>
    </row>
    <row r="1681" spans="2:4" x14ac:dyDescent="0.35">
      <c r="B1681" s="38"/>
      <c r="C1681" s="208"/>
      <c r="D1681" s="38"/>
    </row>
    <row r="1682" spans="2:4" x14ac:dyDescent="0.35">
      <c r="B1682" s="38"/>
      <c r="C1682" s="208"/>
      <c r="D1682" s="38"/>
    </row>
    <row r="1683" spans="2:4" x14ac:dyDescent="0.35">
      <c r="B1683" s="38"/>
      <c r="C1683" s="208"/>
      <c r="D1683" s="38"/>
    </row>
    <row r="1684" spans="2:4" x14ac:dyDescent="0.35">
      <c r="B1684" s="38"/>
      <c r="C1684" s="208"/>
      <c r="D1684" s="38"/>
    </row>
    <row r="1685" spans="2:4" x14ac:dyDescent="0.35">
      <c r="B1685" s="38"/>
      <c r="C1685" s="208"/>
      <c r="D1685" s="38"/>
    </row>
    <row r="1686" spans="2:4" x14ac:dyDescent="0.35">
      <c r="B1686" s="38"/>
      <c r="C1686" s="208"/>
      <c r="D1686" s="38"/>
    </row>
    <row r="1687" spans="2:4" x14ac:dyDescent="0.35">
      <c r="B1687" s="38"/>
      <c r="C1687" s="208"/>
      <c r="D1687" s="38"/>
    </row>
    <row r="1688" spans="2:4" x14ac:dyDescent="0.35">
      <c r="B1688" s="38"/>
      <c r="C1688" s="208"/>
      <c r="D1688" s="38"/>
    </row>
    <row r="1689" spans="2:4" x14ac:dyDescent="0.35">
      <c r="B1689" s="38"/>
      <c r="C1689" s="208"/>
      <c r="D1689" s="38"/>
    </row>
    <row r="1690" spans="2:4" x14ac:dyDescent="0.35">
      <c r="B1690" s="38"/>
      <c r="C1690" s="208"/>
      <c r="D1690" s="38"/>
    </row>
    <row r="1691" spans="2:4" x14ac:dyDescent="0.35">
      <c r="B1691" s="38"/>
      <c r="C1691" s="208"/>
      <c r="D1691" s="38"/>
    </row>
    <row r="1692" spans="2:4" x14ac:dyDescent="0.35">
      <c r="B1692" s="38"/>
      <c r="C1692" s="208"/>
      <c r="D1692" s="38"/>
    </row>
    <row r="1693" spans="2:4" x14ac:dyDescent="0.35">
      <c r="B1693" s="38"/>
      <c r="C1693" s="208"/>
      <c r="D1693" s="38"/>
    </row>
    <row r="1694" spans="2:4" x14ac:dyDescent="0.35">
      <c r="B1694" s="38"/>
      <c r="C1694" s="208"/>
      <c r="D1694" s="38"/>
    </row>
    <row r="1695" spans="2:4" x14ac:dyDescent="0.35">
      <c r="B1695" s="38"/>
      <c r="C1695" s="208"/>
      <c r="D1695" s="38"/>
    </row>
    <row r="1696" spans="2:4" x14ac:dyDescent="0.35">
      <c r="B1696" s="38"/>
      <c r="C1696" s="208"/>
      <c r="D1696" s="38"/>
    </row>
    <row r="1697" spans="2:4" x14ac:dyDescent="0.35">
      <c r="B1697" s="38"/>
      <c r="C1697" s="208"/>
      <c r="D1697" s="38"/>
    </row>
    <row r="1698" spans="2:4" x14ac:dyDescent="0.35">
      <c r="B1698" s="38"/>
      <c r="C1698" s="208"/>
      <c r="D1698" s="38"/>
    </row>
    <row r="1699" spans="2:4" x14ac:dyDescent="0.35">
      <c r="B1699" s="38"/>
      <c r="C1699" s="208"/>
      <c r="D1699" s="38"/>
    </row>
    <row r="1700" spans="2:4" x14ac:dyDescent="0.35">
      <c r="B1700" s="38"/>
      <c r="C1700" s="208"/>
      <c r="D1700" s="38"/>
    </row>
    <row r="1701" spans="2:4" x14ac:dyDescent="0.35">
      <c r="B1701" s="38"/>
      <c r="C1701" s="208"/>
      <c r="D1701" s="38"/>
    </row>
    <row r="1702" spans="2:4" x14ac:dyDescent="0.35">
      <c r="B1702" s="38"/>
      <c r="C1702" s="208"/>
      <c r="D1702" s="38"/>
    </row>
    <row r="1703" spans="2:4" x14ac:dyDescent="0.35">
      <c r="B1703" s="38"/>
      <c r="C1703" s="208"/>
      <c r="D1703" s="38"/>
    </row>
    <row r="1704" spans="2:4" x14ac:dyDescent="0.35">
      <c r="B1704" s="38"/>
      <c r="C1704" s="208"/>
      <c r="D1704" s="38"/>
    </row>
    <row r="1705" spans="2:4" x14ac:dyDescent="0.35">
      <c r="B1705" s="38"/>
      <c r="C1705" s="208"/>
      <c r="D1705" s="38"/>
    </row>
    <row r="1706" spans="2:4" x14ac:dyDescent="0.35">
      <c r="B1706" s="38"/>
      <c r="C1706" s="208"/>
      <c r="D1706" s="38"/>
    </row>
    <row r="1707" spans="2:4" x14ac:dyDescent="0.35">
      <c r="B1707" s="38"/>
      <c r="C1707" s="208"/>
      <c r="D1707" s="38"/>
    </row>
    <row r="1708" spans="2:4" x14ac:dyDescent="0.35">
      <c r="B1708" s="38"/>
      <c r="C1708" s="208"/>
      <c r="D1708" s="38"/>
    </row>
    <row r="1709" spans="2:4" x14ac:dyDescent="0.35">
      <c r="B1709" s="38"/>
      <c r="C1709" s="208"/>
      <c r="D1709" s="38"/>
    </row>
    <row r="1710" spans="2:4" x14ac:dyDescent="0.35">
      <c r="B1710" s="38"/>
      <c r="C1710" s="208"/>
      <c r="D1710" s="38"/>
    </row>
    <row r="1711" spans="2:4" x14ac:dyDescent="0.35">
      <c r="B1711" s="38"/>
      <c r="C1711" s="208"/>
      <c r="D1711" s="38"/>
    </row>
    <row r="1712" spans="2:4" x14ac:dyDescent="0.35">
      <c r="B1712" s="38"/>
      <c r="C1712" s="208"/>
      <c r="D1712" s="38"/>
    </row>
    <row r="1713" spans="2:4" x14ac:dyDescent="0.35">
      <c r="B1713" s="38"/>
      <c r="C1713" s="208"/>
      <c r="D1713" s="38"/>
    </row>
    <row r="1714" spans="2:4" x14ac:dyDescent="0.35">
      <c r="B1714" s="38"/>
      <c r="C1714" s="208"/>
      <c r="D1714" s="38"/>
    </row>
    <row r="1715" spans="2:4" x14ac:dyDescent="0.35">
      <c r="B1715" s="38"/>
      <c r="C1715" s="208"/>
      <c r="D1715" s="38"/>
    </row>
    <row r="1716" spans="2:4" x14ac:dyDescent="0.35">
      <c r="B1716" s="38"/>
      <c r="C1716" s="208"/>
      <c r="D1716" s="38"/>
    </row>
    <row r="1717" spans="2:4" x14ac:dyDescent="0.35">
      <c r="B1717" s="38"/>
      <c r="C1717" s="208"/>
      <c r="D1717" s="38"/>
    </row>
    <row r="1718" spans="2:4" x14ac:dyDescent="0.35">
      <c r="B1718" s="38"/>
      <c r="C1718" s="208"/>
      <c r="D1718" s="38"/>
    </row>
    <row r="1719" spans="2:4" x14ac:dyDescent="0.35">
      <c r="B1719" s="38"/>
      <c r="C1719" s="208"/>
      <c r="D1719" s="38"/>
    </row>
    <row r="1720" spans="2:4" x14ac:dyDescent="0.35">
      <c r="B1720" s="38"/>
      <c r="C1720" s="208"/>
      <c r="D1720" s="38"/>
    </row>
    <row r="1721" spans="2:4" x14ac:dyDescent="0.35">
      <c r="B1721" s="38"/>
      <c r="C1721" s="208"/>
      <c r="D1721" s="38"/>
    </row>
    <row r="1722" spans="2:4" x14ac:dyDescent="0.35">
      <c r="B1722" s="38"/>
      <c r="C1722" s="208"/>
      <c r="D1722" s="38"/>
    </row>
    <row r="1723" spans="2:4" x14ac:dyDescent="0.35">
      <c r="B1723" s="38"/>
      <c r="C1723" s="208"/>
      <c r="D1723" s="38"/>
    </row>
    <row r="1724" spans="2:4" x14ac:dyDescent="0.35">
      <c r="B1724" s="38"/>
      <c r="C1724" s="208"/>
      <c r="D1724" s="38"/>
    </row>
    <row r="1725" spans="2:4" x14ac:dyDescent="0.35">
      <c r="B1725" s="38"/>
      <c r="C1725" s="208"/>
      <c r="D1725" s="38"/>
    </row>
    <row r="1726" spans="2:4" x14ac:dyDescent="0.35">
      <c r="B1726" s="38"/>
      <c r="C1726" s="208"/>
      <c r="D1726" s="38"/>
    </row>
    <row r="1727" spans="2:4" x14ac:dyDescent="0.35">
      <c r="B1727" s="38"/>
      <c r="C1727" s="208"/>
      <c r="D1727" s="38"/>
    </row>
    <row r="1728" spans="2:4" x14ac:dyDescent="0.35">
      <c r="B1728" s="38"/>
      <c r="C1728" s="208"/>
      <c r="D1728" s="38"/>
    </row>
    <row r="1729" spans="2:4" x14ac:dyDescent="0.35">
      <c r="B1729" s="38"/>
      <c r="C1729" s="208"/>
      <c r="D1729" s="38"/>
    </row>
    <row r="1730" spans="2:4" x14ac:dyDescent="0.35">
      <c r="B1730" s="38"/>
      <c r="C1730" s="208"/>
      <c r="D1730" s="38"/>
    </row>
    <row r="1731" spans="2:4" x14ac:dyDescent="0.35">
      <c r="B1731" s="38"/>
      <c r="C1731" s="208"/>
      <c r="D1731" s="38"/>
    </row>
    <row r="1732" spans="2:4" x14ac:dyDescent="0.35">
      <c r="B1732" s="38"/>
      <c r="C1732" s="208"/>
      <c r="D1732" s="38"/>
    </row>
    <row r="1733" spans="2:4" x14ac:dyDescent="0.35">
      <c r="B1733" s="38"/>
      <c r="C1733" s="208"/>
      <c r="D1733" s="38"/>
    </row>
    <row r="1734" spans="2:4" x14ac:dyDescent="0.35">
      <c r="B1734" s="38"/>
      <c r="C1734" s="208"/>
      <c r="D1734" s="38"/>
    </row>
    <row r="1735" spans="2:4" x14ac:dyDescent="0.35">
      <c r="B1735" s="38"/>
      <c r="C1735" s="208"/>
      <c r="D1735" s="38"/>
    </row>
    <row r="1736" spans="2:4" x14ac:dyDescent="0.35">
      <c r="B1736" s="38"/>
      <c r="C1736" s="208"/>
      <c r="D1736" s="38"/>
    </row>
    <row r="1737" spans="2:4" x14ac:dyDescent="0.35">
      <c r="B1737" s="38"/>
      <c r="C1737" s="208"/>
      <c r="D1737" s="38"/>
    </row>
    <row r="1738" spans="2:4" x14ac:dyDescent="0.35">
      <c r="B1738" s="38"/>
      <c r="C1738" s="208"/>
      <c r="D1738" s="38"/>
    </row>
    <row r="1739" spans="2:4" x14ac:dyDescent="0.35">
      <c r="B1739" s="38"/>
      <c r="C1739" s="208"/>
      <c r="D1739" s="38"/>
    </row>
    <row r="1740" spans="2:4" x14ac:dyDescent="0.35">
      <c r="B1740" s="38"/>
      <c r="C1740" s="208"/>
      <c r="D1740" s="38"/>
    </row>
    <row r="1741" spans="2:4" x14ac:dyDescent="0.35">
      <c r="B1741" s="38"/>
      <c r="C1741" s="208"/>
      <c r="D1741" s="38"/>
    </row>
    <row r="1742" spans="2:4" x14ac:dyDescent="0.35">
      <c r="B1742" s="38"/>
      <c r="C1742" s="208"/>
      <c r="D1742" s="38"/>
    </row>
    <row r="1743" spans="2:4" x14ac:dyDescent="0.35">
      <c r="B1743" s="38"/>
      <c r="C1743" s="208"/>
      <c r="D1743" s="38"/>
    </row>
    <row r="1744" spans="2:4" x14ac:dyDescent="0.35">
      <c r="B1744" s="38"/>
      <c r="C1744" s="208"/>
      <c r="D1744" s="38"/>
    </row>
    <row r="1745" spans="2:4" x14ac:dyDescent="0.35">
      <c r="B1745" s="38"/>
      <c r="C1745" s="208"/>
      <c r="D1745" s="38"/>
    </row>
    <row r="1746" spans="2:4" x14ac:dyDescent="0.35">
      <c r="B1746" s="38"/>
      <c r="C1746" s="208"/>
      <c r="D1746" s="38"/>
    </row>
    <row r="1747" spans="2:4" x14ac:dyDescent="0.35">
      <c r="B1747" s="38"/>
      <c r="C1747" s="208"/>
      <c r="D1747" s="38"/>
    </row>
    <row r="1748" spans="2:4" x14ac:dyDescent="0.35">
      <c r="B1748" s="38"/>
      <c r="C1748" s="208"/>
      <c r="D1748" s="38"/>
    </row>
    <row r="1749" spans="2:4" x14ac:dyDescent="0.35">
      <c r="B1749" s="38"/>
      <c r="C1749" s="208"/>
      <c r="D1749" s="38"/>
    </row>
    <row r="1750" spans="2:4" x14ac:dyDescent="0.35">
      <c r="B1750" s="38"/>
      <c r="C1750" s="208"/>
      <c r="D1750" s="38"/>
    </row>
    <row r="1751" spans="2:4" x14ac:dyDescent="0.35">
      <c r="B1751" s="38"/>
      <c r="C1751" s="208"/>
      <c r="D1751" s="38"/>
    </row>
    <row r="1752" spans="2:4" x14ac:dyDescent="0.35">
      <c r="B1752" s="38"/>
      <c r="C1752" s="208"/>
      <c r="D1752" s="38"/>
    </row>
    <row r="1753" spans="2:4" x14ac:dyDescent="0.35">
      <c r="B1753" s="38"/>
      <c r="C1753" s="208"/>
      <c r="D1753" s="38"/>
    </row>
    <row r="1754" spans="2:4" x14ac:dyDescent="0.35">
      <c r="B1754" s="38"/>
      <c r="C1754" s="208"/>
      <c r="D1754" s="38"/>
    </row>
    <row r="1755" spans="2:4" x14ac:dyDescent="0.35">
      <c r="B1755" s="38"/>
      <c r="C1755" s="208"/>
      <c r="D1755" s="38"/>
    </row>
    <row r="1756" spans="2:4" x14ac:dyDescent="0.35">
      <c r="B1756" s="38"/>
      <c r="C1756" s="208"/>
      <c r="D1756" s="38"/>
    </row>
    <row r="1757" spans="2:4" x14ac:dyDescent="0.35">
      <c r="B1757" s="38"/>
      <c r="C1757" s="208"/>
      <c r="D1757" s="38"/>
    </row>
    <row r="1758" spans="2:4" x14ac:dyDescent="0.35">
      <c r="B1758" s="38"/>
      <c r="C1758" s="208"/>
      <c r="D1758" s="38"/>
    </row>
    <row r="1759" spans="2:4" x14ac:dyDescent="0.35">
      <c r="B1759" s="38"/>
      <c r="C1759" s="208"/>
      <c r="D1759" s="38"/>
    </row>
    <row r="1760" spans="2:4" x14ac:dyDescent="0.35">
      <c r="B1760" s="38"/>
      <c r="C1760" s="208"/>
      <c r="D1760" s="38"/>
    </row>
    <row r="1761" spans="2:4" x14ac:dyDescent="0.35">
      <c r="B1761" s="38"/>
      <c r="C1761" s="208"/>
      <c r="D1761" s="38"/>
    </row>
    <row r="1762" spans="2:4" x14ac:dyDescent="0.35">
      <c r="B1762" s="38"/>
      <c r="C1762" s="208"/>
      <c r="D1762" s="38"/>
    </row>
    <row r="1763" spans="2:4" x14ac:dyDescent="0.35">
      <c r="B1763" s="38"/>
      <c r="C1763" s="208"/>
      <c r="D1763" s="38"/>
    </row>
    <row r="1764" spans="2:4" x14ac:dyDescent="0.35">
      <c r="B1764" s="38"/>
      <c r="C1764" s="208"/>
      <c r="D1764" s="38"/>
    </row>
    <row r="1765" spans="2:4" x14ac:dyDescent="0.35">
      <c r="B1765" s="38"/>
      <c r="C1765" s="208"/>
      <c r="D1765" s="38"/>
    </row>
    <row r="1766" spans="2:4" x14ac:dyDescent="0.35">
      <c r="B1766" s="38"/>
      <c r="C1766" s="208"/>
      <c r="D1766" s="38"/>
    </row>
    <row r="1767" spans="2:4" x14ac:dyDescent="0.35">
      <c r="B1767" s="38"/>
      <c r="C1767" s="208"/>
      <c r="D1767" s="38"/>
    </row>
    <row r="1768" spans="2:4" x14ac:dyDescent="0.35">
      <c r="B1768" s="38"/>
      <c r="C1768" s="208"/>
      <c r="D1768" s="38"/>
    </row>
    <row r="1769" spans="2:4" x14ac:dyDescent="0.35">
      <c r="B1769" s="38"/>
      <c r="C1769" s="208"/>
      <c r="D1769" s="38"/>
    </row>
    <row r="1770" spans="2:4" x14ac:dyDescent="0.35">
      <c r="B1770" s="38"/>
      <c r="C1770" s="208"/>
      <c r="D1770" s="38"/>
    </row>
    <row r="1771" spans="2:4" x14ac:dyDescent="0.35">
      <c r="B1771" s="38"/>
      <c r="C1771" s="208"/>
      <c r="D1771" s="38"/>
    </row>
    <row r="1772" spans="2:4" x14ac:dyDescent="0.35">
      <c r="B1772" s="38"/>
      <c r="C1772" s="208"/>
      <c r="D1772" s="38"/>
    </row>
    <row r="1773" spans="2:4" x14ac:dyDescent="0.35">
      <c r="B1773" s="38"/>
      <c r="C1773" s="208"/>
      <c r="D1773" s="38"/>
    </row>
    <row r="1774" spans="2:4" x14ac:dyDescent="0.35">
      <c r="B1774" s="38"/>
      <c r="C1774" s="208"/>
      <c r="D1774" s="38"/>
    </row>
    <row r="1775" spans="2:4" x14ac:dyDescent="0.35">
      <c r="B1775" s="38"/>
      <c r="C1775" s="208"/>
      <c r="D1775" s="38"/>
    </row>
    <row r="1776" spans="2:4" x14ac:dyDescent="0.35">
      <c r="B1776" s="38"/>
      <c r="C1776" s="208"/>
      <c r="D1776" s="38"/>
    </row>
    <row r="1777" spans="2:4" x14ac:dyDescent="0.35">
      <c r="B1777" s="38"/>
      <c r="C1777" s="208"/>
      <c r="D1777" s="38"/>
    </row>
    <row r="1778" spans="2:4" x14ac:dyDescent="0.35">
      <c r="B1778" s="38"/>
      <c r="C1778" s="208"/>
      <c r="D1778" s="38"/>
    </row>
    <row r="1779" spans="2:4" x14ac:dyDescent="0.35">
      <c r="B1779" s="38"/>
      <c r="C1779" s="208"/>
      <c r="D1779" s="38"/>
    </row>
    <row r="1780" spans="2:4" x14ac:dyDescent="0.35">
      <c r="B1780" s="38"/>
      <c r="C1780" s="208"/>
      <c r="D1780" s="38"/>
    </row>
    <row r="1781" spans="2:4" x14ac:dyDescent="0.35">
      <c r="B1781" s="38"/>
      <c r="C1781" s="208"/>
      <c r="D1781" s="38"/>
    </row>
    <row r="1782" spans="2:4" x14ac:dyDescent="0.35">
      <c r="B1782" s="38"/>
      <c r="C1782" s="208"/>
      <c r="D1782" s="38"/>
    </row>
    <row r="1783" spans="2:4" x14ac:dyDescent="0.35">
      <c r="B1783" s="38"/>
      <c r="C1783" s="208"/>
      <c r="D1783" s="38"/>
    </row>
    <row r="1784" spans="2:4" x14ac:dyDescent="0.35">
      <c r="B1784" s="38"/>
      <c r="C1784" s="208"/>
      <c r="D1784" s="38"/>
    </row>
    <row r="1785" spans="2:4" x14ac:dyDescent="0.35">
      <c r="B1785" s="38"/>
      <c r="C1785" s="208"/>
      <c r="D1785" s="38"/>
    </row>
    <row r="1786" spans="2:4" x14ac:dyDescent="0.35">
      <c r="B1786" s="38"/>
      <c r="C1786" s="208"/>
      <c r="D1786" s="38"/>
    </row>
    <row r="1787" spans="2:4" x14ac:dyDescent="0.35">
      <c r="B1787" s="38"/>
      <c r="C1787" s="208"/>
      <c r="D1787" s="38"/>
    </row>
    <row r="1788" spans="2:4" x14ac:dyDescent="0.35">
      <c r="B1788" s="38"/>
      <c r="C1788" s="208"/>
      <c r="D1788" s="38"/>
    </row>
    <row r="1789" spans="2:4" x14ac:dyDescent="0.35">
      <c r="B1789" s="38"/>
      <c r="C1789" s="208"/>
      <c r="D1789" s="38"/>
    </row>
    <row r="1790" spans="2:4" x14ac:dyDescent="0.35">
      <c r="B1790" s="38"/>
      <c r="C1790" s="208"/>
      <c r="D1790" s="38"/>
    </row>
    <row r="1791" spans="2:4" x14ac:dyDescent="0.35">
      <c r="B1791" s="38"/>
      <c r="C1791" s="208"/>
      <c r="D1791" s="38"/>
    </row>
    <row r="1792" spans="2:4" x14ac:dyDescent="0.35">
      <c r="B1792" s="38"/>
      <c r="C1792" s="208"/>
      <c r="D1792" s="38"/>
    </row>
    <row r="1793" spans="2:4" x14ac:dyDescent="0.35">
      <c r="B1793" s="38"/>
      <c r="C1793" s="208"/>
      <c r="D1793" s="38"/>
    </row>
    <row r="1794" spans="2:4" x14ac:dyDescent="0.35">
      <c r="B1794" s="38"/>
      <c r="C1794" s="208"/>
      <c r="D1794" s="38"/>
    </row>
    <row r="1795" spans="2:4" x14ac:dyDescent="0.35">
      <c r="B1795" s="38"/>
      <c r="C1795" s="208"/>
      <c r="D1795" s="38"/>
    </row>
    <row r="1796" spans="2:4" x14ac:dyDescent="0.35">
      <c r="B1796" s="38"/>
      <c r="C1796" s="208"/>
      <c r="D1796" s="38"/>
    </row>
    <row r="1797" spans="2:4" x14ac:dyDescent="0.35">
      <c r="B1797" s="38"/>
      <c r="C1797" s="208"/>
      <c r="D1797" s="38"/>
    </row>
    <row r="1798" spans="2:4" x14ac:dyDescent="0.35">
      <c r="B1798" s="38"/>
      <c r="C1798" s="208"/>
      <c r="D1798" s="38"/>
    </row>
    <row r="1799" spans="2:4" x14ac:dyDescent="0.35">
      <c r="B1799" s="38"/>
      <c r="C1799" s="208"/>
      <c r="D1799" s="38"/>
    </row>
    <row r="1800" spans="2:4" x14ac:dyDescent="0.35">
      <c r="B1800" s="38"/>
      <c r="C1800" s="208"/>
      <c r="D1800" s="38"/>
    </row>
    <row r="1801" spans="2:4" x14ac:dyDescent="0.35">
      <c r="B1801" s="38"/>
      <c r="C1801" s="208"/>
      <c r="D1801" s="38"/>
    </row>
    <row r="1802" spans="2:4" x14ac:dyDescent="0.35">
      <c r="B1802" s="38"/>
      <c r="C1802" s="208"/>
      <c r="D1802" s="38"/>
    </row>
    <row r="1803" spans="2:4" x14ac:dyDescent="0.35">
      <c r="B1803" s="38"/>
      <c r="C1803" s="208"/>
      <c r="D1803" s="38"/>
    </row>
    <row r="1804" spans="2:4" x14ac:dyDescent="0.35">
      <c r="B1804" s="38"/>
      <c r="C1804" s="208"/>
      <c r="D1804" s="38"/>
    </row>
    <row r="1805" spans="2:4" x14ac:dyDescent="0.35">
      <c r="B1805" s="38"/>
      <c r="C1805" s="208"/>
      <c r="D1805" s="38"/>
    </row>
    <row r="1806" spans="2:4" x14ac:dyDescent="0.35">
      <c r="B1806" s="38"/>
      <c r="C1806" s="208"/>
      <c r="D1806" s="38"/>
    </row>
    <row r="1807" spans="2:4" x14ac:dyDescent="0.35">
      <c r="B1807" s="38"/>
      <c r="C1807" s="208"/>
      <c r="D1807" s="38"/>
    </row>
    <row r="1808" spans="2:4" x14ac:dyDescent="0.35">
      <c r="B1808" s="38"/>
      <c r="C1808" s="208"/>
      <c r="D1808" s="38"/>
    </row>
    <row r="1809" spans="2:4" x14ac:dyDescent="0.35">
      <c r="B1809" s="38"/>
      <c r="C1809" s="208"/>
      <c r="D1809" s="38"/>
    </row>
    <row r="1810" spans="2:4" x14ac:dyDescent="0.35">
      <c r="B1810" s="38"/>
      <c r="C1810" s="208"/>
      <c r="D1810" s="38"/>
    </row>
    <row r="1811" spans="2:4" x14ac:dyDescent="0.35">
      <c r="B1811" s="38"/>
      <c r="C1811" s="208"/>
      <c r="D1811" s="38"/>
    </row>
    <row r="1812" spans="2:4" x14ac:dyDescent="0.35">
      <c r="B1812" s="38"/>
      <c r="C1812" s="208"/>
      <c r="D1812" s="38"/>
    </row>
    <row r="1813" spans="2:4" x14ac:dyDescent="0.35">
      <c r="B1813" s="38"/>
      <c r="C1813" s="208"/>
      <c r="D1813" s="38"/>
    </row>
    <row r="1814" spans="2:4" x14ac:dyDescent="0.35">
      <c r="B1814" s="38"/>
      <c r="C1814" s="208"/>
      <c r="D1814" s="38"/>
    </row>
    <row r="1815" spans="2:4" x14ac:dyDescent="0.35">
      <c r="B1815" s="38"/>
      <c r="C1815" s="208"/>
      <c r="D1815" s="38"/>
    </row>
    <row r="1816" spans="2:4" x14ac:dyDescent="0.35">
      <c r="B1816" s="38"/>
      <c r="C1816" s="208"/>
      <c r="D1816" s="38"/>
    </row>
    <row r="1817" spans="2:4" x14ac:dyDescent="0.35">
      <c r="B1817" s="38"/>
      <c r="C1817" s="208"/>
      <c r="D1817" s="38"/>
    </row>
    <row r="1818" spans="2:4" x14ac:dyDescent="0.35">
      <c r="B1818" s="38"/>
      <c r="C1818" s="208"/>
      <c r="D1818" s="38"/>
    </row>
    <row r="1819" spans="2:4" x14ac:dyDescent="0.35">
      <c r="B1819" s="38"/>
      <c r="C1819" s="208"/>
      <c r="D1819" s="38"/>
    </row>
    <row r="1820" spans="2:4" x14ac:dyDescent="0.35">
      <c r="B1820" s="38"/>
      <c r="C1820" s="208"/>
      <c r="D1820" s="38"/>
    </row>
    <row r="1821" spans="2:4" x14ac:dyDescent="0.35">
      <c r="B1821" s="38"/>
      <c r="C1821" s="208"/>
      <c r="D1821" s="38"/>
    </row>
    <row r="1822" spans="2:4" x14ac:dyDescent="0.35">
      <c r="B1822" s="38"/>
      <c r="C1822" s="208"/>
      <c r="D1822" s="38"/>
    </row>
    <row r="1823" spans="2:4" x14ac:dyDescent="0.35">
      <c r="B1823" s="38"/>
      <c r="C1823" s="208"/>
      <c r="D1823" s="38"/>
    </row>
    <row r="1824" spans="2:4" x14ac:dyDescent="0.35">
      <c r="B1824" s="38"/>
      <c r="C1824" s="208"/>
      <c r="D1824" s="38"/>
    </row>
    <row r="1825" spans="2:4" x14ac:dyDescent="0.35">
      <c r="B1825" s="38"/>
      <c r="C1825" s="208"/>
      <c r="D1825" s="38"/>
    </row>
    <row r="1826" spans="2:4" x14ac:dyDescent="0.35">
      <c r="B1826" s="38"/>
      <c r="C1826" s="208"/>
      <c r="D1826" s="38"/>
    </row>
    <row r="1827" spans="2:4" x14ac:dyDescent="0.35">
      <c r="B1827" s="38"/>
      <c r="C1827" s="208"/>
      <c r="D1827" s="38"/>
    </row>
    <row r="1828" spans="2:4" x14ac:dyDescent="0.35">
      <c r="B1828" s="38"/>
      <c r="C1828" s="208"/>
      <c r="D1828" s="38"/>
    </row>
    <row r="1829" spans="2:4" x14ac:dyDescent="0.35">
      <c r="B1829" s="38"/>
      <c r="C1829" s="208"/>
      <c r="D1829" s="38"/>
    </row>
    <row r="1830" spans="2:4" x14ac:dyDescent="0.35">
      <c r="B1830" s="38"/>
      <c r="C1830" s="208"/>
      <c r="D1830" s="38"/>
    </row>
    <row r="1831" spans="2:4" x14ac:dyDescent="0.35">
      <c r="B1831" s="38"/>
      <c r="C1831" s="208"/>
      <c r="D1831" s="38"/>
    </row>
    <row r="1832" spans="2:4" x14ac:dyDescent="0.35">
      <c r="B1832" s="38"/>
      <c r="C1832" s="208"/>
      <c r="D1832" s="38"/>
    </row>
    <row r="1833" spans="2:4" x14ac:dyDescent="0.35">
      <c r="B1833" s="38"/>
      <c r="C1833" s="208"/>
      <c r="D1833" s="38"/>
    </row>
    <row r="1834" spans="2:4" x14ac:dyDescent="0.35">
      <c r="B1834" s="38"/>
      <c r="C1834" s="208"/>
      <c r="D1834" s="38"/>
    </row>
    <row r="1835" spans="2:4" x14ac:dyDescent="0.35">
      <c r="B1835" s="38"/>
      <c r="C1835" s="208"/>
      <c r="D1835" s="38"/>
    </row>
    <row r="1836" spans="2:4" x14ac:dyDescent="0.35">
      <c r="B1836" s="38"/>
      <c r="C1836" s="208"/>
      <c r="D1836" s="38"/>
    </row>
    <row r="1837" spans="2:4" x14ac:dyDescent="0.35">
      <c r="B1837" s="38"/>
      <c r="C1837" s="208"/>
      <c r="D1837" s="38"/>
    </row>
    <row r="1838" spans="2:4" x14ac:dyDescent="0.35">
      <c r="B1838" s="38"/>
      <c r="C1838" s="208"/>
      <c r="D1838" s="38"/>
    </row>
    <row r="1839" spans="2:4" x14ac:dyDescent="0.35">
      <c r="B1839" s="38"/>
      <c r="C1839" s="208"/>
      <c r="D1839" s="38"/>
    </row>
    <row r="1840" spans="2:4" x14ac:dyDescent="0.35">
      <c r="B1840" s="38"/>
      <c r="C1840" s="208"/>
      <c r="D1840" s="38"/>
    </row>
    <row r="1841" spans="2:4" x14ac:dyDescent="0.35">
      <c r="B1841" s="38"/>
      <c r="C1841" s="208"/>
      <c r="D1841" s="38"/>
    </row>
    <row r="1842" spans="2:4" x14ac:dyDescent="0.35">
      <c r="B1842" s="38"/>
      <c r="C1842" s="208"/>
      <c r="D1842" s="38"/>
    </row>
    <row r="1843" spans="2:4" x14ac:dyDescent="0.35">
      <c r="B1843" s="38"/>
      <c r="C1843" s="208"/>
      <c r="D1843" s="38"/>
    </row>
    <row r="1844" spans="2:4" x14ac:dyDescent="0.35">
      <c r="B1844" s="38"/>
      <c r="C1844" s="208"/>
      <c r="D1844" s="38"/>
    </row>
    <row r="1845" spans="2:4" x14ac:dyDescent="0.35">
      <c r="B1845" s="38"/>
      <c r="C1845" s="208"/>
      <c r="D1845" s="38"/>
    </row>
    <row r="1846" spans="2:4" x14ac:dyDescent="0.35">
      <c r="B1846" s="38"/>
      <c r="C1846" s="208"/>
      <c r="D1846" s="38"/>
    </row>
    <row r="1847" spans="2:4" x14ac:dyDescent="0.35">
      <c r="B1847" s="38"/>
      <c r="C1847" s="208"/>
      <c r="D1847" s="38"/>
    </row>
    <row r="1848" spans="2:4" x14ac:dyDescent="0.35">
      <c r="B1848" s="38"/>
      <c r="C1848" s="208"/>
      <c r="D1848" s="38"/>
    </row>
    <row r="1849" spans="2:4" x14ac:dyDescent="0.35">
      <c r="B1849" s="38"/>
      <c r="C1849" s="208"/>
      <c r="D1849" s="38"/>
    </row>
    <row r="1850" spans="2:4" x14ac:dyDescent="0.35">
      <c r="B1850" s="38"/>
      <c r="C1850" s="208"/>
      <c r="D1850" s="38"/>
    </row>
    <row r="1851" spans="2:4" x14ac:dyDescent="0.35">
      <c r="B1851" s="38"/>
      <c r="C1851" s="208"/>
      <c r="D1851" s="38"/>
    </row>
    <row r="1852" spans="2:4" x14ac:dyDescent="0.35">
      <c r="B1852" s="38"/>
      <c r="C1852" s="208"/>
      <c r="D1852" s="38"/>
    </row>
    <row r="1853" spans="2:4" x14ac:dyDescent="0.35">
      <c r="B1853" s="38"/>
      <c r="C1853" s="208"/>
      <c r="D1853" s="38"/>
    </row>
    <row r="1854" spans="2:4" x14ac:dyDescent="0.35">
      <c r="B1854" s="38"/>
      <c r="C1854" s="208"/>
      <c r="D1854" s="38"/>
    </row>
    <row r="1855" spans="2:4" x14ac:dyDescent="0.35">
      <c r="B1855" s="38"/>
      <c r="C1855" s="208"/>
      <c r="D1855" s="38"/>
    </row>
    <row r="1856" spans="2:4" x14ac:dyDescent="0.35">
      <c r="B1856" s="38"/>
      <c r="C1856" s="208"/>
      <c r="D1856" s="38"/>
    </row>
    <row r="1857" spans="2:4" x14ac:dyDescent="0.35">
      <c r="B1857" s="38"/>
      <c r="C1857" s="208"/>
      <c r="D1857" s="38"/>
    </row>
    <row r="1858" spans="2:4" x14ac:dyDescent="0.35">
      <c r="B1858" s="38"/>
      <c r="C1858" s="208"/>
      <c r="D1858" s="38"/>
    </row>
    <row r="1859" spans="2:4" x14ac:dyDescent="0.35">
      <c r="B1859" s="38"/>
      <c r="C1859" s="208"/>
      <c r="D1859" s="38"/>
    </row>
    <row r="1860" spans="2:4" x14ac:dyDescent="0.35">
      <c r="B1860" s="38"/>
      <c r="C1860" s="208"/>
      <c r="D1860" s="38"/>
    </row>
    <row r="1861" spans="2:4" x14ac:dyDescent="0.35">
      <c r="B1861" s="38"/>
      <c r="C1861" s="208"/>
      <c r="D1861" s="38"/>
    </row>
    <row r="1862" spans="2:4" x14ac:dyDescent="0.35">
      <c r="B1862" s="38"/>
      <c r="C1862" s="208"/>
      <c r="D1862" s="38"/>
    </row>
    <row r="1863" spans="2:4" x14ac:dyDescent="0.35">
      <c r="B1863" s="38"/>
      <c r="C1863" s="208"/>
      <c r="D1863" s="38"/>
    </row>
    <row r="1864" spans="2:4" x14ac:dyDescent="0.35">
      <c r="B1864" s="38"/>
      <c r="C1864" s="208"/>
      <c r="D1864" s="38"/>
    </row>
    <row r="1865" spans="2:4" x14ac:dyDescent="0.35">
      <c r="B1865" s="38"/>
      <c r="C1865" s="208"/>
      <c r="D1865" s="38"/>
    </row>
    <row r="1866" spans="2:4" x14ac:dyDescent="0.35">
      <c r="B1866" s="38"/>
      <c r="C1866" s="208"/>
      <c r="D1866" s="38"/>
    </row>
    <row r="1867" spans="2:4" x14ac:dyDescent="0.35">
      <c r="B1867" s="38"/>
      <c r="C1867" s="208"/>
      <c r="D1867" s="38"/>
    </row>
    <row r="1868" spans="2:4" x14ac:dyDescent="0.35">
      <c r="B1868" s="38"/>
      <c r="C1868" s="208"/>
      <c r="D1868" s="38"/>
    </row>
    <row r="1869" spans="2:4" x14ac:dyDescent="0.35">
      <c r="B1869" s="38"/>
      <c r="C1869" s="208"/>
      <c r="D1869" s="38"/>
    </row>
    <row r="1870" spans="2:4" x14ac:dyDescent="0.35">
      <c r="B1870" s="38"/>
      <c r="C1870" s="208"/>
      <c r="D1870" s="38"/>
    </row>
    <row r="1871" spans="2:4" x14ac:dyDescent="0.35">
      <c r="B1871" s="38"/>
      <c r="C1871" s="208"/>
      <c r="D1871" s="38"/>
    </row>
    <row r="1872" spans="2:4" x14ac:dyDescent="0.35">
      <c r="B1872" s="38"/>
      <c r="C1872" s="208"/>
      <c r="D1872" s="38"/>
    </row>
    <row r="1873" spans="2:4" x14ac:dyDescent="0.35">
      <c r="B1873" s="38"/>
      <c r="C1873" s="208"/>
      <c r="D1873" s="38"/>
    </row>
    <row r="1874" spans="2:4" x14ac:dyDescent="0.35">
      <c r="B1874" s="38"/>
      <c r="C1874" s="208"/>
      <c r="D1874" s="38"/>
    </row>
    <row r="1875" spans="2:4" x14ac:dyDescent="0.35">
      <c r="B1875" s="38"/>
      <c r="C1875" s="208"/>
      <c r="D1875" s="38"/>
    </row>
    <row r="1876" spans="2:4" x14ac:dyDescent="0.35">
      <c r="B1876" s="38"/>
      <c r="C1876" s="208"/>
      <c r="D1876" s="38"/>
    </row>
    <row r="1877" spans="2:4" x14ac:dyDescent="0.35">
      <c r="B1877" s="38"/>
      <c r="C1877" s="208"/>
      <c r="D1877" s="38"/>
    </row>
    <row r="1878" spans="2:4" x14ac:dyDescent="0.35">
      <c r="B1878" s="38"/>
      <c r="C1878" s="208"/>
      <c r="D1878" s="38"/>
    </row>
    <row r="1879" spans="2:4" x14ac:dyDescent="0.35">
      <c r="B1879" s="38"/>
      <c r="C1879" s="208"/>
      <c r="D1879" s="38"/>
    </row>
    <row r="1880" spans="2:4" x14ac:dyDescent="0.35">
      <c r="B1880" s="38"/>
      <c r="C1880" s="208"/>
      <c r="D1880" s="38"/>
    </row>
    <row r="1881" spans="2:4" x14ac:dyDescent="0.35">
      <c r="B1881" s="38"/>
      <c r="C1881" s="208"/>
      <c r="D1881" s="38"/>
    </row>
    <row r="1882" spans="2:4" x14ac:dyDescent="0.35">
      <c r="B1882" s="38"/>
      <c r="C1882" s="208"/>
      <c r="D1882" s="38"/>
    </row>
    <row r="1883" spans="2:4" x14ac:dyDescent="0.35">
      <c r="B1883" s="38"/>
      <c r="C1883" s="208"/>
      <c r="D1883" s="38"/>
    </row>
    <row r="1884" spans="2:4" x14ac:dyDescent="0.35">
      <c r="B1884" s="38"/>
      <c r="C1884" s="208"/>
      <c r="D1884" s="38"/>
    </row>
    <row r="1885" spans="2:4" x14ac:dyDescent="0.35">
      <c r="B1885" s="38"/>
      <c r="C1885" s="208"/>
      <c r="D1885" s="38"/>
    </row>
    <row r="1886" spans="2:4" x14ac:dyDescent="0.35">
      <c r="B1886" s="38"/>
      <c r="C1886" s="208"/>
      <c r="D1886" s="38"/>
    </row>
    <row r="1887" spans="2:4" x14ac:dyDescent="0.35">
      <c r="B1887" s="38"/>
      <c r="C1887" s="208"/>
      <c r="D1887" s="38"/>
    </row>
    <row r="1888" spans="2:4" x14ac:dyDescent="0.35">
      <c r="B1888" s="38"/>
      <c r="C1888" s="208"/>
      <c r="D1888" s="38"/>
    </row>
    <row r="1889" spans="2:4" x14ac:dyDescent="0.35">
      <c r="B1889" s="38"/>
      <c r="C1889" s="208"/>
      <c r="D1889" s="38"/>
    </row>
    <row r="1890" spans="2:4" x14ac:dyDescent="0.35">
      <c r="B1890" s="38"/>
      <c r="C1890" s="208"/>
      <c r="D1890" s="38"/>
    </row>
    <row r="1891" spans="2:4" x14ac:dyDescent="0.35">
      <c r="B1891" s="38"/>
      <c r="C1891" s="208"/>
      <c r="D1891" s="38"/>
    </row>
    <row r="1892" spans="2:4" x14ac:dyDescent="0.35">
      <c r="B1892" s="38"/>
      <c r="C1892" s="208"/>
      <c r="D1892" s="38"/>
    </row>
    <row r="1893" spans="2:4" x14ac:dyDescent="0.35">
      <c r="B1893" s="38"/>
      <c r="C1893" s="208"/>
      <c r="D1893" s="38"/>
    </row>
    <row r="1894" spans="2:4" x14ac:dyDescent="0.35">
      <c r="B1894" s="38"/>
      <c r="C1894" s="208"/>
      <c r="D1894" s="38"/>
    </row>
    <row r="1895" spans="2:4" x14ac:dyDescent="0.35">
      <c r="B1895" s="38"/>
      <c r="C1895" s="208"/>
      <c r="D1895" s="38"/>
    </row>
    <row r="1896" spans="2:4" x14ac:dyDescent="0.35">
      <c r="B1896" s="38"/>
      <c r="C1896" s="208"/>
      <c r="D1896" s="38"/>
    </row>
    <row r="1897" spans="2:4" x14ac:dyDescent="0.35">
      <c r="B1897" s="38"/>
      <c r="C1897" s="208"/>
      <c r="D1897" s="38"/>
    </row>
    <row r="1898" spans="2:4" x14ac:dyDescent="0.35">
      <c r="B1898" s="38"/>
      <c r="C1898" s="208"/>
      <c r="D1898" s="38"/>
    </row>
    <row r="1899" spans="2:4" x14ac:dyDescent="0.35">
      <c r="B1899" s="38"/>
      <c r="C1899" s="208"/>
      <c r="D1899" s="38"/>
    </row>
    <row r="1900" spans="2:4" x14ac:dyDescent="0.35">
      <c r="B1900" s="38"/>
      <c r="C1900" s="208"/>
      <c r="D1900" s="38"/>
    </row>
    <row r="1901" spans="2:4" x14ac:dyDescent="0.35">
      <c r="B1901" s="38"/>
      <c r="C1901" s="208"/>
      <c r="D1901" s="38"/>
    </row>
    <row r="1902" spans="2:4" x14ac:dyDescent="0.35">
      <c r="B1902" s="38"/>
      <c r="C1902" s="208"/>
      <c r="D1902" s="38"/>
    </row>
    <row r="1903" spans="2:4" x14ac:dyDescent="0.35">
      <c r="B1903" s="38"/>
      <c r="C1903" s="208"/>
      <c r="D1903" s="38"/>
    </row>
    <row r="1904" spans="2:4" x14ac:dyDescent="0.35">
      <c r="B1904" s="38"/>
      <c r="C1904" s="208"/>
      <c r="D1904" s="38"/>
    </row>
    <row r="1905" spans="2:4" x14ac:dyDescent="0.35">
      <c r="B1905" s="38"/>
      <c r="C1905" s="208"/>
      <c r="D1905" s="38"/>
    </row>
    <row r="1906" spans="2:4" x14ac:dyDescent="0.35">
      <c r="B1906" s="38"/>
      <c r="C1906" s="208"/>
      <c r="D1906" s="38"/>
    </row>
    <row r="1907" spans="2:4" x14ac:dyDescent="0.35">
      <c r="B1907" s="38"/>
      <c r="C1907" s="208"/>
      <c r="D1907" s="38"/>
    </row>
    <row r="1908" spans="2:4" x14ac:dyDescent="0.35">
      <c r="B1908" s="38"/>
      <c r="C1908" s="208"/>
      <c r="D1908" s="38"/>
    </row>
    <row r="1909" spans="2:4" x14ac:dyDescent="0.35">
      <c r="B1909" s="38"/>
      <c r="C1909" s="208"/>
      <c r="D1909" s="38"/>
    </row>
    <row r="1910" spans="2:4" x14ac:dyDescent="0.35">
      <c r="B1910" s="38"/>
      <c r="C1910" s="208"/>
      <c r="D1910" s="38"/>
    </row>
    <row r="1911" spans="2:4" x14ac:dyDescent="0.35">
      <c r="B1911" s="38"/>
      <c r="C1911" s="208"/>
      <c r="D1911" s="38"/>
    </row>
    <row r="1912" spans="2:4" x14ac:dyDescent="0.35">
      <c r="B1912" s="38"/>
      <c r="C1912" s="208"/>
      <c r="D1912" s="38"/>
    </row>
    <row r="1913" spans="2:4" x14ac:dyDescent="0.35">
      <c r="B1913" s="38"/>
      <c r="C1913" s="208"/>
      <c r="D1913" s="38"/>
    </row>
    <row r="1914" spans="2:4" x14ac:dyDescent="0.35">
      <c r="B1914" s="38"/>
      <c r="C1914" s="208"/>
      <c r="D1914" s="38"/>
    </row>
    <row r="1915" spans="2:4" x14ac:dyDescent="0.35">
      <c r="B1915" s="38"/>
      <c r="C1915" s="208"/>
      <c r="D1915" s="38"/>
    </row>
    <row r="1916" spans="2:4" x14ac:dyDescent="0.35">
      <c r="B1916" s="38"/>
      <c r="C1916" s="208"/>
      <c r="D1916" s="38"/>
    </row>
    <row r="1917" spans="2:4" x14ac:dyDescent="0.35">
      <c r="B1917" s="38"/>
      <c r="C1917" s="208"/>
      <c r="D1917" s="38"/>
    </row>
    <row r="1918" spans="2:4" x14ac:dyDescent="0.35">
      <c r="B1918" s="38"/>
      <c r="C1918" s="208"/>
      <c r="D1918" s="38"/>
    </row>
    <row r="1919" spans="2:4" x14ac:dyDescent="0.35">
      <c r="B1919" s="38"/>
      <c r="C1919" s="208"/>
      <c r="D1919" s="38"/>
    </row>
    <row r="1920" spans="2:4" x14ac:dyDescent="0.35">
      <c r="B1920" s="38"/>
      <c r="C1920" s="208"/>
      <c r="D1920" s="38"/>
    </row>
    <row r="1921" spans="2:4" x14ac:dyDescent="0.35">
      <c r="B1921" s="38"/>
      <c r="C1921" s="208"/>
      <c r="D1921" s="38"/>
    </row>
    <row r="1922" spans="2:4" x14ac:dyDescent="0.35">
      <c r="B1922" s="38"/>
      <c r="C1922" s="208"/>
      <c r="D1922" s="38"/>
    </row>
    <row r="1923" spans="2:4" x14ac:dyDescent="0.35">
      <c r="B1923" s="38"/>
      <c r="C1923" s="208"/>
      <c r="D1923" s="38"/>
    </row>
    <row r="1924" spans="2:4" x14ac:dyDescent="0.35">
      <c r="B1924" s="38"/>
      <c r="C1924" s="208"/>
      <c r="D1924" s="38"/>
    </row>
    <row r="1925" spans="2:4" x14ac:dyDescent="0.35">
      <c r="B1925" s="38"/>
      <c r="C1925" s="208"/>
      <c r="D1925" s="38"/>
    </row>
    <row r="1926" spans="2:4" x14ac:dyDescent="0.35">
      <c r="B1926" s="38"/>
      <c r="C1926" s="208"/>
      <c r="D1926" s="38"/>
    </row>
    <row r="1927" spans="2:4" x14ac:dyDescent="0.35">
      <c r="B1927" s="38"/>
      <c r="C1927" s="208"/>
      <c r="D1927" s="38"/>
    </row>
    <row r="1928" spans="2:4" x14ac:dyDescent="0.35">
      <c r="B1928" s="38"/>
      <c r="C1928" s="208"/>
      <c r="D1928" s="38"/>
    </row>
    <row r="1929" spans="2:4" x14ac:dyDescent="0.35">
      <c r="B1929" s="38"/>
      <c r="C1929" s="208"/>
      <c r="D1929" s="38"/>
    </row>
    <row r="1930" spans="2:4" x14ac:dyDescent="0.35">
      <c r="B1930" s="38"/>
      <c r="C1930" s="208"/>
      <c r="D1930" s="38"/>
    </row>
    <row r="1931" spans="2:4" x14ac:dyDescent="0.35">
      <c r="B1931" s="38"/>
      <c r="C1931" s="208"/>
      <c r="D1931" s="38"/>
    </row>
    <row r="1932" spans="2:4" x14ac:dyDescent="0.35">
      <c r="B1932" s="38"/>
      <c r="C1932" s="208"/>
      <c r="D1932" s="38"/>
    </row>
    <row r="1933" spans="2:4" x14ac:dyDescent="0.35">
      <c r="B1933" s="38"/>
      <c r="C1933" s="208"/>
      <c r="D1933" s="38"/>
    </row>
    <row r="1934" spans="2:4" x14ac:dyDescent="0.35">
      <c r="B1934" s="38"/>
      <c r="C1934" s="208"/>
      <c r="D1934" s="38"/>
    </row>
    <row r="1935" spans="2:4" x14ac:dyDescent="0.35">
      <c r="B1935" s="38"/>
      <c r="C1935" s="208"/>
      <c r="D1935" s="38"/>
    </row>
    <row r="1936" spans="2:4" x14ac:dyDescent="0.35">
      <c r="B1936" s="38"/>
      <c r="C1936" s="208"/>
      <c r="D1936" s="38"/>
    </row>
    <row r="1937" spans="2:4" x14ac:dyDescent="0.35">
      <c r="B1937" s="38"/>
      <c r="C1937" s="208"/>
      <c r="D1937" s="38"/>
    </row>
    <row r="1938" spans="2:4" x14ac:dyDescent="0.35">
      <c r="B1938" s="38"/>
      <c r="C1938" s="208"/>
      <c r="D1938" s="38"/>
    </row>
    <row r="1939" spans="2:4" x14ac:dyDescent="0.35">
      <c r="B1939" s="38"/>
      <c r="C1939" s="208"/>
      <c r="D1939" s="38"/>
    </row>
    <row r="1940" spans="2:4" x14ac:dyDescent="0.35">
      <c r="B1940" s="38"/>
      <c r="C1940" s="208"/>
      <c r="D1940" s="38"/>
    </row>
    <row r="1941" spans="2:4" x14ac:dyDescent="0.35">
      <c r="B1941" s="38"/>
      <c r="C1941" s="208"/>
      <c r="D1941" s="38"/>
    </row>
    <row r="1942" spans="2:4" x14ac:dyDescent="0.35">
      <c r="B1942" s="38"/>
      <c r="C1942" s="208"/>
      <c r="D1942" s="38"/>
    </row>
    <row r="1943" spans="2:4" x14ac:dyDescent="0.35">
      <c r="B1943" s="38"/>
      <c r="C1943" s="208"/>
      <c r="D1943" s="38"/>
    </row>
    <row r="1944" spans="2:4" x14ac:dyDescent="0.35">
      <c r="B1944" s="38"/>
      <c r="C1944" s="208"/>
      <c r="D1944" s="38"/>
    </row>
    <row r="1945" spans="2:4" x14ac:dyDescent="0.35">
      <c r="B1945" s="38"/>
      <c r="C1945" s="208"/>
      <c r="D1945" s="38"/>
    </row>
    <row r="1946" spans="2:4" x14ac:dyDescent="0.35">
      <c r="B1946" s="38"/>
      <c r="C1946" s="208"/>
      <c r="D1946" s="38"/>
    </row>
    <row r="1947" spans="2:4" x14ac:dyDescent="0.35">
      <c r="B1947" s="38"/>
      <c r="C1947" s="208"/>
      <c r="D1947" s="38"/>
    </row>
    <row r="1948" spans="2:4" x14ac:dyDescent="0.35">
      <c r="B1948" s="38"/>
      <c r="C1948" s="208"/>
      <c r="D1948" s="38"/>
    </row>
    <row r="1949" spans="2:4" x14ac:dyDescent="0.35">
      <c r="B1949" s="38"/>
      <c r="C1949" s="208"/>
      <c r="D1949" s="38"/>
    </row>
    <row r="1950" spans="2:4" x14ac:dyDescent="0.35">
      <c r="B1950" s="38"/>
      <c r="C1950" s="208"/>
      <c r="D1950" s="38"/>
    </row>
    <row r="1951" spans="2:4" x14ac:dyDescent="0.35">
      <c r="B1951" s="38"/>
      <c r="C1951" s="208"/>
      <c r="D1951" s="38"/>
    </row>
    <row r="1952" spans="2:4" x14ac:dyDescent="0.35">
      <c r="B1952" s="38"/>
      <c r="C1952" s="208"/>
      <c r="D1952" s="38"/>
    </row>
    <row r="1953" spans="2:4" x14ac:dyDescent="0.35">
      <c r="B1953" s="38"/>
      <c r="C1953" s="208"/>
      <c r="D1953" s="38"/>
    </row>
    <row r="1954" spans="2:4" x14ac:dyDescent="0.35">
      <c r="B1954" s="38"/>
      <c r="C1954" s="208"/>
      <c r="D1954" s="38"/>
    </row>
    <row r="1955" spans="2:4" x14ac:dyDescent="0.35">
      <c r="B1955" s="38"/>
      <c r="C1955" s="208"/>
      <c r="D1955" s="38"/>
    </row>
    <row r="1956" spans="2:4" x14ac:dyDescent="0.35">
      <c r="B1956" s="38"/>
      <c r="C1956" s="208"/>
      <c r="D1956" s="38"/>
    </row>
    <row r="1957" spans="2:4" x14ac:dyDescent="0.35">
      <c r="B1957" s="38"/>
      <c r="C1957" s="208"/>
      <c r="D1957" s="38"/>
    </row>
    <row r="1958" spans="2:4" x14ac:dyDescent="0.35">
      <c r="B1958" s="38"/>
      <c r="C1958" s="208"/>
      <c r="D1958" s="38"/>
    </row>
    <row r="1959" spans="2:4" x14ac:dyDescent="0.35">
      <c r="B1959" s="38"/>
      <c r="C1959" s="208"/>
      <c r="D1959" s="38"/>
    </row>
    <row r="1960" spans="2:4" x14ac:dyDescent="0.35">
      <c r="B1960" s="38"/>
      <c r="C1960" s="208"/>
      <c r="D1960" s="38"/>
    </row>
    <row r="1961" spans="2:4" x14ac:dyDescent="0.35">
      <c r="B1961" s="38"/>
      <c r="C1961" s="208"/>
      <c r="D1961" s="38"/>
    </row>
    <row r="1962" spans="2:4" x14ac:dyDescent="0.35">
      <c r="B1962" s="38"/>
      <c r="C1962" s="208"/>
      <c r="D1962" s="38"/>
    </row>
    <row r="1963" spans="2:4" x14ac:dyDescent="0.35">
      <c r="B1963" s="38"/>
      <c r="C1963" s="208"/>
      <c r="D1963" s="38"/>
    </row>
    <row r="1964" spans="2:4" x14ac:dyDescent="0.35">
      <c r="B1964" s="38"/>
      <c r="C1964" s="208"/>
      <c r="D1964" s="38"/>
    </row>
    <row r="1965" spans="2:4" x14ac:dyDescent="0.35">
      <c r="B1965" s="38"/>
      <c r="C1965" s="208"/>
      <c r="D1965" s="38"/>
    </row>
    <row r="1966" spans="2:4" x14ac:dyDescent="0.35">
      <c r="B1966" s="38"/>
      <c r="C1966" s="208"/>
      <c r="D1966" s="38"/>
    </row>
    <row r="1967" spans="2:4" x14ac:dyDescent="0.35">
      <c r="B1967" s="38"/>
      <c r="C1967" s="208"/>
      <c r="D1967" s="38"/>
    </row>
    <row r="1968" spans="2:4" x14ac:dyDescent="0.35">
      <c r="B1968" s="38"/>
      <c r="C1968" s="208"/>
      <c r="D1968" s="38"/>
    </row>
    <row r="1969" spans="2:4" x14ac:dyDescent="0.35">
      <c r="B1969" s="38"/>
      <c r="C1969" s="208"/>
      <c r="D1969" s="38"/>
    </row>
    <row r="1970" spans="2:4" x14ac:dyDescent="0.35">
      <c r="B1970" s="38"/>
      <c r="C1970" s="208"/>
      <c r="D1970" s="38"/>
    </row>
    <row r="1971" spans="2:4" x14ac:dyDescent="0.35">
      <c r="B1971" s="38"/>
      <c r="C1971" s="208"/>
      <c r="D1971" s="38"/>
    </row>
    <row r="1972" spans="2:4" x14ac:dyDescent="0.35">
      <c r="B1972" s="38"/>
      <c r="C1972" s="208"/>
      <c r="D1972" s="38"/>
    </row>
    <row r="1973" spans="2:4" x14ac:dyDescent="0.35">
      <c r="B1973" s="38"/>
      <c r="C1973" s="208"/>
      <c r="D1973" s="38"/>
    </row>
    <row r="1974" spans="2:4" x14ac:dyDescent="0.35">
      <c r="B1974" s="38"/>
      <c r="C1974" s="208"/>
      <c r="D1974" s="38"/>
    </row>
    <row r="1975" spans="2:4" x14ac:dyDescent="0.35">
      <c r="B1975" s="38"/>
      <c r="C1975" s="208"/>
      <c r="D1975" s="38"/>
    </row>
    <row r="1976" spans="2:4" x14ac:dyDescent="0.35">
      <c r="B1976" s="38"/>
      <c r="C1976" s="208"/>
      <c r="D1976" s="38"/>
    </row>
    <row r="1977" spans="2:4" x14ac:dyDescent="0.35">
      <c r="B1977" s="38"/>
      <c r="C1977" s="208"/>
      <c r="D1977" s="38"/>
    </row>
    <row r="1978" spans="2:4" x14ac:dyDescent="0.35">
      <c r="B1978" s="38"/>
      <c r="C1978" s="208"/>
      <c r="D1978" s="38"/>
    </row>
    <row r="1979" spans="2:4" x14ac:dyDescent="0.35">
      <c r="B1979" s="38"/>
      <c r="C1979" s="208"/>
      <c r="D1979" s="38"/>
    </row>
    <row r="1980" spans="2:4" x14ac:dyDescent="0.35">
      <c r="B1980" s="38"/>
      <c r="C1980" s="208"/>
      <c r="D1980" s="38"/>
    </row>
    <row r="1981" spans="2:4" x14ac:dyDescent="0.35">
      <c r="B1981" s="38"/>
      <c r="C1981" s="208"/>
      <c r="D1981" s="38"/>
    </row>
    <row r="1982" spans="2:4" x14ac:dyDescent="0.35">
      <c r="B1982" s="38"/>
      <c r="C1982" s="208"/>
      <c r="D1982" s="38"/>
    </row>
    <row r="1983" spans="2:4" x14ac:dyDescent="0.35">
      <c r="B1983" s="38"/>
      <c r="C1983" s="208"/>
      <c r="D1983" s="38"/>
    </row>
    <row r="1984" spans="2:4" x14ac:dyDescent="0.35">
      <c r="B1984" s="38"/>
      <c r="C1984" s="208"/>
      <c r="D1984" s="38"/>
    </row>
    <row r="1985" spans="2:4" x14ac:dyDescent="0.35">
      <c r="B1985" s="38"/>
      <c r="C1985" s="208"/>
      <c r="D1985" s="38"/>
    </row>
    <row r="1986" spans="2:4" x14ac:dyDescent="0.35">
      <c r="B1986" s="38"/>
      <c r="C1986" s="208"/>
      <c r="D1986" s="38"/>
    </row>
    <row r="1987" spans="2:4" x14ac:dyDescent="0.35">
      <c r="B1987" s="38"/>
      <c r="C1987" s="208"/>
      <c r="D1987" s="38"/>
    </row>
    <row r="1988" spans="2:4" x14ac:dyDescent="0.35">
      <c r="B1988" s="38"/>
      <c r="C1988" s="208"/>
      <c r="D1988" s="38"/>
    </row>
    <row r="1989" spans="2:4" x14ac:dyDescent="0.35">
      <c r="B1989" s="38"/>
      <c r="C1989" s="208"/>
      <c r="D1989" s="38"/>
    </row>
    <row r="1990" spans="2:4" x14ac:dyDescent="0.35">
      <c r="B1990" s="38"/>
      <c r="C1990" s="208"/>
      <c r="D1990" s="38"/>
    </row>
    <row r="1991" spans="2:4" x14ac:dyDescent="0.35">
      <c r="B1991" s="38"/>
      <c r="C1991" s="208"/>
      <c r="D1991" s="38"/>
    </row>
    <row r="1992" spans="2:4" x14ac:dyDescent="0.35">
      <c r="B1992" s="38"/>
      <c r="C1992" s="208"/>
      <c r="D1992" s="38"/>
    </row>
    <row r="1993" spans="2:4" x14ac:dyDescent="0.35">
      <c r="B1993" s="38"/>
      <c r="C1993" s="208"/>
      <c r="D1993" s="38"/>
    </row>
    <row r="1994" spans="2:4" x14ac:dyDescent="0.35">
      <c r="B1994" s="38"/>
      <c r="C1994" s="208"/>
      <c r="D1994" s="38"/>
    </row>
    <row r="1995" spans="2:4" x14ac:dyDescent="0.35">
      <c r="B1995" s="38"/>
      <c r="C1995" s="208"/>
      <c r="D1995" s="38"/>
    </row>
    <row r="1996" spans="2:4" x14ac:dyDescent="0.35">
      <c r="B1996" s="38"/>
      <c r="C1996" s="208"/>
      <c r="D1996" s="38"/>
    </row>
    <row r="1997" spans="2:4" x14ac:dyDescent="0.35">
      <c r="B1997" s="38"/>
      <c r="C1997" s="208"/>
      <c r="D1997" s="38"/>
    </row>
    <row r="1998" spans="2:4" x14ac:dyDescent="0.35">
      <c r="B1998" s="38"/>
      <c r="C1998" s="208"/>
      <c r="D1998" s="38"/>
    </row>
    <row r="1999" spans="2:4" x14ac:dyDescent="0.35">
      <c r="B1999" s="38"/>
      <c r="C1999" s="208"/>
      <c r="D1999" s="38"/>
    </row>
    <row r="2000" spans="2:4" x14ac:dyDescent="0.35">
      <c r="B2000" s="38"/>
      <c r="C2000" s="208"/>
      <c r="D2000" s="38"/>
    </row>
    <row r="2001" spans="2:4" x14ac:dyDescent="0.35">
      <c r="B2001" s="38"/>
      <c r="C2001" s="208"/>
      <c r="D2001" s="38"/>
    </row>
    <row r="2002" spans="2:4" x14ac:dyDescent="0.35">
      <c r="B2002" s="38"/>
      <c r="C2002" s="208"/>
      <c r="D2002" s="38"/>
    </row>
    <row r="2003" spans="2:4" x14ac:dyDescent="0.35">
      <c r="B2003" s="38"/>
      <c r="C2003" s="208"/>
      <c r="D2003" s="38"/>
    </row>
    <row r="2004" spans="2:4" x14ac:dyDescent="0.35">
      <c r="B2004" s="38"/>
      <c r="C2004" s="208"/>
      <c r="D2004" s="38"/>
    </row>
    <row r="2005" spans="2:4" x14ac:dyDescent="0.35">
      <c r="B2005" s="38"/>
      <c r="C2005" s="208"/>
      <c r="D2005" s="38"/>
    </row>
    <row r="2006" spans="2:4" x14ac:dyDescent="0.35">
      <c r="B2006" s="38"/>
      <c r="C2006" s="208"/>
      <c r="D2006" s="38"/>
    </row>
    <row r="2007" spans="2:4" x14ac:dyDescent="0.35">
      <c r="B2007" s="38"/>
      <c r="C2007" s="208"/>
      <c r="D2007" s="38"/>
    </row>
    <row r="2008" spans="2:4" x14ac:dyDescent="0.35">
      <c r="B2008" s="38"/>
      <c r="C2008" s="208"/>
      <c r="D2008" s="38"/>
    </row>
    <row r="2009" spans="2:4" x14ac:dyDescent="0.35">
      <c r="B2009" s="38"/>
      <c r="C2009" s="208"/>
      <c r="D2009" s="38"/>
    </row>
    <row r="2010" spans="2:4" x14ac:dyDescent="0.35">
      <c r="B2010" s="38"/>
      <c r="C2010" s="208"/>
      <c r="D2010" s="38"/>
    </row>
    <row r="2011" spans="2:4" x14ac:dyDescent="0.35">
      <c r="B2011" s="38"/>
      <c r="C2011" s="208"/>
      <c r="D2011" s="38"/>
    </row>
    <row r="2012" spans="2:4" x14ac:dyDescent="0.35">
      <c r="B2012" s="38"/>
      <c r="C2012" s="208"/>
      <c r="D2012" s="38"/>
    </row>
    <row r="2013" spans="2:4" x14ac:dyDescent="0.35">
      <c r="B2013" s="38"/>
      <c r="C2013" s="208"/>
      <c r="D2013" s="38"/>
    </row>
    <row r="2014" spans="2:4" x14ac:dyDescent="0.35">
      <c r="B2014" s="38"/>
      <c r="C2014" s="208"/>
      <c r="D2014" s="38"/>
    </row>
    <row r="2015" spans="2:4" x14ac:dyDescent="0.35">
      <c r="B2015" s="38"/>
      <c r="C2015" s="208"/>
      <c r="D2015" s="38"/>
    </row>
    <row r="2016" spans="2:4" x14ac:dyDescent="0.35">
      <c r="B2016" s="38"/>
      <c r="C2016" s="208"/>
      <c r="D2016" s="38"/>
    </row>
    <row r="2017" spans="2:4" x14ac:dyDescent="0.35">
      <c r="B2017" s="38"/>
      <c r="C2017" s="208"/>
      <c r="D2017" s="38"/>
    </row>
    <row r="2018" spans="2:4" x14ac:dyDescent="0.35">
      <c r="B2018" s="38"/>
      <c r="C2018" s="208"/>
      <c r="D2018" s="38"/>
    </row>
    <row r="2019" spans="2:4" x14ac:dyDescent="0.35">
      <c r="B2019" s="38"/>
      <c r="C2019" s="208"/>
      <c r="D2019" s="38"/>
    </row>
    <row r="2020" spans="2:4" x14ac:dyDescent="0.35">
      <c r="B2020" s="38"/>
      <c r="C2020" s="208"/>
      <c r="D2020" s="38"/>
    </row>
    <row r="2021" spans="2:4" x14ac:dyDescent="0.35">
      <c r="B2021" s="38"/>
      <c r="C2021" s="208"/>
      <c r="D2021" s="38"/>
    </row>
    <row r="2022" spans="2:4" x14ac:dyDescent="0.35">
      <c r="B2022" s="38"/>
      <c r="C2022" s="208"/>
      <c r="D2022" s="38"/>
    </row>
    <row r="2023" spans="2:4" x14ac:dyDescent="0.35">
      <c r="B2023" s="38"/>
      <c r="C2023" s="208"/>
      <c r="D2023" s="38"/>
    </row>
    <row r="2024" spans="2:4" x14ac:dyDescent="0.35">
      <c r="B2024" s="38"/>
      <c r="C2024" s="208"/>
      <c r="D2024" s="38"/>
    </row>
    <row r="2025" spans="2:4" x14ac:dyDescent="0.35">
      <c r="B2025" s="38"/>
      <c r="C2025" s="208"/>
      <c r="D2025" s="38"/>
    </row>
    <row r="2026" spans="2:4" x14ac:dyDescent="0.35">
      <c r="B2026" s="38"/>
      <c r="C2026" s="208"/>
      <c r="D2026" s="38"/>
    </row>
    <row r="2027" spans="2:4" x14ac:dyDescent="0.35">
      <c r="B2027" s="38"/>
      <c r="C2027" s="208"/>
      <c r="D2027" s="38"/>
    </row>
    <row r="2028" spans="2:4" x14ac:dyDescent="0.35">
      <c r="B2028" s="38"/>
      <c r="C2028" s="208"/>
      <c r="D2028" s="38"/>
    </row>
    <row r="2029" spans="2:4" x14ac:dyDescent="0.35">
      <c r="B2029" s="38"/>
      <c r="C2029" s="208"/>
      <c r="D2029" s="38"/>
    </row>
    <row r="2030" spans="2:4" x14ac:dyDescent="0.35">
      <c r="B2030" s="38"/>
      <c r="C2030" s="208"/>
      <c r="D2030" s="38"/>
    </row>
    <row r="2031" spans="2:4" x14ac:dyDescent="0.35">
      <c r="B2031" s="38"/>
      <c r="C2031" s="208"/>
      <c r="D2031" s="38"/>
    </row>
    <row r="2032" spans="2:4" x14ac:dyDescent="0.35">
      <c r="B2032" s="38"/>
      <c r="C2032" s="208"/>
      <c r="D2032" s="38"/>
    </row>
    <row r="2033" spans="2:4" x14ac:dyDescent="0.35">
      <c r="B2033" s="38"/>
      <c r="C2033" s="208"/>
      <c r="D2033" s="38"/>
    </row>
    <row r="2034" spans="2:4" x14ac:dyDescent="0.35">
      <c r="B2034" s="38"/>
      <c r="C2034" s="208"/>
      <c r="D2034" s="38"/>
    </row>
    <row r="2035" spans="2:4" x14ac:dyDescent="0.35">
      <c r="B2035" s="38"/>
      <c r="C2035" s="208"/>
      <c r="D2035" s="38"/>
    </row>
    <row r="2036" spans="2:4" x14ac:dyDescent="0.35">
      <c r="B2036" s="38"/>
      <c r="C2036" s="208"/>
      <c r="D2036" s="38"/>
    </row>
    <row r="2037" spans="2:4" x14ac:dyDescent="0.35">
      <c r="B2037" s="38"/>
      <c r="C2037" s="208"/>
      <c r="D2037" s="38"/>
    </row>
    <row r="2038" spans="2:4" x14ac:dyDescent="0.35">
      <c r="B2038" s="38"/>
      <c r="C2038" s="208"/>
      <c r="D2038" s="38"/>
    </row>
    <row r="2039" spans="2:4" x14ac:dyDescent="0.35">
      <c r="B2039" s="38"/>
      <c r="C2039" s="208"/>
      <c r="D2039" s="38"/>
    </row>
    <row r="2040" spans="2:4" x14ac:dyDescent="0.35">
      <c r="B2040" s="38"/>
      <c r="C2040" s="208"/>
      <c r="D2040" s="38"/>
    </row>
    <row r="2041" spans="2:4" x14ac:dyDescent="0.35">
      <c r="B2041" s="38"/>
      <c r="C2041" s="208"/>
      <c r="D2041" s="38"/>
    </row>
    <row r="2042" spans="2:4" x14ac:dyDescent="0.35">
      <c r="B2042" s="38"/>
      <c r="C2042" s="208"/>
      <c r="D2042" s="38"/>
    </row>
    <row r="2043" spans="2:4" x14ac:dyDescent="0.35">
      <c r="B2043" s="38"/>
      <c r="C2043" s="208"/>
      <c r="D2043" s="38"/>
    </row>
    <row r="2044" spans="2:4" x14ac:dyDescent="0.35">
      <c r="B2044" s="38"/>
      <c r="C2044" s="208"/>
      <c r="D2044" s="38"/>
    </row>
    <row r="2045" spans="2:4" x14ac:dyDescent="0.35">
      <c r="B2045" s="38"/>
      <c r="C2045" s="208"/>
      <c r="D2045" s="38"/>
    </row>
    <row r="2046" spans="2:4" x14ac:dyDescent="0.35">
      <c r="B2046" s="38"/>
      <c r="C2046" s="208"/>
      <c r="D2046" s="38"/>
    </row>
    <row r="2047" spans="2:4" x14ac:dyDescent="0.35">
      <c r="B2047" s="38"/>
      <c r="C2047" s="208"/>
      <c r="D2047" s="38"/>
    </row>
    <row r="2048" spans="2:4" x14ac:dyDescent="0.35">
      <c r="B2048" s="38"/>
      <c r="C2048" s="208"/>
      <c r="D2048" s="38"/>
    </row>
    <row r="2049" spans="2:4" x14ac:dyDescent="0.35">
      <c r="B2049" s="38"/>
      <c r="C2049" s="208"/>
      <c r="D2049" s="38"/>
    </row>
    <row r="2050" spans="2:4" x14ac:dyDescent="0.35">
      <c r="B2050" s="38"/>
      <c r="C2050" s="208"/>
      <c r="D2050" s="38"/>
    </row>
    <row r="2051" spans="2:4" x14ac:dyDescent="0.35">
      <c r="B2051" s="38"/>
      <c r="C2051" s="208"/>
      <c r="D2051" s="38"/>
    </row>
    <row r="2052" spans="2:4" x14ac:dyDescent="0.35">
      <c r="B2052" s="38"/>
      <c r="C2052" s="208"/>
      <c r="D2052" s="38"/>
    </row>
    <row r="2053" spans="2:4" x14ac:dyDescent="0.35">
      <c r="B2053" s="38"/>
      <c r="C2053" s="208"/>
      <c r="D2053" s="38"/>
    </row>
    <row r="2054" spans="2:4" x14ac:dyDescent="0.35">
      <c r="B2054" s="38"/>
      <c r="C2054" s="208"/>
      <c r="D2054" s="38"/>
    </row>
    <row r="2055" spans="2:4" x14ac:dyDescent="0.35">
      <c r="B2055" s="38"/>
      <c r="C2055" s="208"/>
      <c r="D2055" s="38"/>
    </row>
    <row r="2056" spans="2:4" x14ac:dyDescent="0.35">
      <c r="B2056" s="38"/>
      <c r="C2056" s="208"/>
      <c r="D2056" s="38"/>
    </row>
    <row r="2057" spans="2:4" x14ac:dyDescent="0.35">
      <c r="B2057" s="38"/>
      <c r="C2057" s="208"/>
      <c r="D2057" s="38"/>
    </row>
    <row r="2058" spans="2:4" x14ac:dyDescent="0.35">
      <c r="B2058" s="38"/>
      <c r="C2058" s="208"/>
      <c r="D2058" s="38"/>
    </row>
    <row r="2059" spans="2:4" x14ac:dyDescent="0.35">
      <c r="B2059" s="38"/>
      <c r="C2059" s="208"/>
      <c r="D2059" s="38"/>
    </row>
    <row r="2060" spans="2:4" x14ac:dyDescent="0.35">
      <c r="B2060" s="38"/>
      <c r="C2060" s="208"/>
      <c r="D2060" s="38"/>
    </row>
    <row r="2061" spans="2:4" x14ac:dyDescent="0.35">
      <c r="B2061" s="38"/>
      <c r="C2061" s="208"/>
      <c r="D2061" s="38"/>
    </row>
    <row r="2062" spans="2:4" x14ac:dyDescent="0.35">
      <c r="B2062" s="38"/>
      <c r="C2062" s="208"/>
      <c r="D2062" s="38"/>
    </row>
    <row r="2063" spans="2:4" x14ac:dyDescent="0.35">
      <c r="B2063" s="38"/>
      <c r="C2063" s="208"/>
      <c r="D2063" s="38"/>
    </row>
    <row r="2064" spans="2:4" x14ac:dyDescent="0.35">
      <c r="B2064" s="38"/>
      <c r="C2064" s="208"/>
      <c r="D2064" s="38"/>
    </row>
    <row r="2065" spans="2:4" x14ac:dyDescent="0.35">
      <c r="B2065" s="38"/>
      <c r="C2065" s="208"/>
      <c r="D2065" s="38"/>
    </row>
    <row r="2066" spans="2:4" x14ac:dyDescent="0.35">
      <c r="B2066" s="38"/>
      <c r="C2066" s="208"/>
      <c r="D2066" s="38"/>
    </row>
    <row r="2067" spans="2:4" x14ac:dyDescent="0.35">
      <c r="B2067" s="38"/>
      <c r="C2067" s="208"/>
      <c r="D2067" s="38"/>
    </row>
    <row r="2068" spans="2:4" x14ac:dyDescent="0.35">
      <c r="B2068" s="38"/>
      <c r="C2068" s="208"/>
      <c r="D2068" s="38"/>
    </row>
    <row r="2069" spans="2:4" x14ac:dyDescent="0.35">
      <c r="B2069" s="38"/>
      <c r="C2069" s="208"/>
      <c r="D2069" s="38"/>
    </row>
    <row r="2070" spans="2:4" x14ac:dyDescent="0.35">
      <c r="B2070" s="38"/>
      <c r="C2070" s="208"/>
      <c r="D2070" s="38"/>
    </row>
    <row r="2071" spans="2:4" x14ac:dyDescent="0.35">
      <c r="B2071" s="38"/>
      <c r="C2071" s="208"/>
      <c r="D2071" s="38"/>
    </row>
    <row r="2072" spans="2:4" x14ac:dyDescent="0.35">
      <c r="B2072" s="38"/>
      <c r="C2072" s="208"/>
      <c r="D2072" s="38"/>
    </row>
    <row r="2073" spans="2:4" x14ac:dyDescent="0.35">
      <c r="B2073" s="38"/>
      <c r="C2073" s="208"/>
      <c r="D2073" s="38"/>
    </row>
    <row r="2074" spans="2:4" x14ac:dyDescent="0.35">
      <c r="B2074" s="38"/>
      <c r="C2074" s="208"/>
      <c r="D2074" s="38"/>
    </row>
    <row r="2075" spans="2:4" x14ac:dyDescent="0.35">
      <c r="B2075" s="38"/>
      <c r="C2075" s="208"/>
      <c r="D2075" s="38"/>
    </row>
    <row r="2076" spans="2:4" x14ac:dyDescent="0.35">
      <c r="B2076" s="38"/>
      <c r="C2076" s="208"/>
      <c r="D2076" s="38"/>
    </row>
    <row r="2077" spans="2:4" x14ac:dyDescent="0.35">
      <c r="B2077" s="38"/>
      <c r="C2077" s="208"/>
      <c r="D2077" s="38"/>
    </row>
    <row r="2078" spans="2:4" x14ac:dyDescent="0.35">
      <c r="B2078" s="38"/>
      <c r="C2078" s="208"/>
      <c r="D2078" s="38"/>
    </row>
    <row r="2079" spans="2:4" x14ac:dyDescent="0.35">
      <c r="B2079" s="38"/>
      <c r="C2079" s="208"/>
      <c r="D2079" s="38"/>
    </row>
    <row r="2080" spans="2:4" x14ac:dyDescent="0.35">
      <c r="B2080" s="38"/>
      <c r="C2080" s="208"/>
      <c r="D2080" s="38"/>
    </row>
    <row r="2081" spans="2:4" x14ac:dyDescent="0.35">
      <c r="B2081" s="38"/>
      <c r="C2081" s="208"/>
      <c r="D2081" s="38"/>
    </row>
    <row r="2082" spans="2:4" x14ac:dyDescent="0.35">
      <c r="B2082" s="38"/>
      <c r="C2082" s="208"/>
      <c r="D2082" s="38"/>
    </row>
    <row r="2083" spans="2:4" x14ac:dyDescent="0.35">
      <c r="B2083" s="38"/>
      <c r="C2083" s="208"/>
      <c r="D2083" s="38"/>
    </row>
    <row r="2084" spans="2:4" x14ac:dyDescent="0.35">
      <c r="B2084" s="38"/>
      <c r="C2084" s="208"/>
      <c r="D2084" s="38"/>
    </row>
    <row r="2085" spans="2:4" x14ac:dyDescent="0.35">
      <c r="B2085" s="38"/>
      <c r="C2085" s="208"/>
      <c r="D2085" s="38"/>
    </row>
    <row r="2086" spans="2:4" x14ac:dyDescent="0.35">
      <c r="B2086" s="38"/>
      <c r="C2086" s="208"/>
      <c r="D2086" s="38"/>
    </row>
    <row r="2087" spans="2:4" x14ac:dyDescent="0.35">
      <c r="B2087" s="38"/>
      <c r="C2087" s="208"/>
      <c r="D2087" s="38"/>
    </row>
    <row r="2088" spans="2:4" x14ac:dyDescent="0.35">
      <c r="B2088" s="38"/>
      <c r="C2088" s="208"/>
      <c r="D2088" s="38"/>
    </row>
    <row r="2089" spans="2:4" x14ac:dyDescent="0.35">
      <c r="B2089" s="38"/>
      <c r="C2089" s="208"/>
      <c r="D2089" s="38"/>
    </row>
    <row r="2090" spans="2:4" x14ac:dyDescent="0.35">
      <c r="B2090" s="38"/>
      <c r="C2090" s="208"/>
      <c r="D2090" s="38"/>
    </row>
    <row r="2091" spans="2:4" x14ac:dyDescent="0.35">
      <c r="B2091" s="38"/>
      <c r="C2091" s="208"/>
      <c r="D2091" s="38"/>
    </row>
    <row r="2092" spans="2:4" x14ac:dyDescent="0.35">
      <c r="B2092" s="38"/>
      <c r="C2092" s="208"/>
      <c r="D2092" s="38"/>
    </row>
    <row r="2093" spans="2:4" x14ac:dyDescent="0.35">
      <c r="B2093" s="38"/>
      <c r="C2093" s="208"/>
      <c r="D2093" s="38"/>
    </row>
    <row r="2094" spans="2:4" x14ac:dyDescent="0.35">
      <c r="B2094" s="38"/>
      <c r="C2094" s="208"/>
      <c r="D2094" s="38"/>
    </row>
    <row r="2095" spans="2:4" x14ac:dyDescent="0.35">
      <c r="B2095" s="38"/>
      <c r="C2095" s="208"/>
      <c r="D2095" s="38"/>
    </row>
    <row r="2096" spans="2:4" x14ac:dyDescent="0.35">
      <c r="B2096" s="38"/>
      <c r="C2096" s="208"/>
      <c r="D2096" s="38"/>
    </row>
    <row r="2097" spans="2:4" x14ac:dyDescent="0.35">
      <c r="B2097" s="38"/>
      <c r="C2097" s="208"/>
      <c r="D2097" s="38"/>
    </row>
    <row r="2098" spans="2:4" x14ac:dyDescent="0.35">
      <c r="B2098" s="38"/>
      <c r="C2098" s="208"/>
      <c r="D2098" s="38"/>
    </row>
    <row r="2099" spans="2:4" x14ac:dyDescent="0.35">
      <c r="B2099" s="38"/>
      <c r="C2099" s="208"/>
      <c r="D2099" s="38"/>
    </row>
    <row r="2100" spans="2:4" x14ac:dyDescent="0.35">
      <c r="B2100" s="38"/>
      <c r="C2100" s="208"/>
      <c r="D2100" s="38"/>
    </row>
    <row r="2101" spans="2:4" x14ac:dyDescent="0.35">
      <c r="B2101" s="38"/>
      <c r="C2101" s="208"/>
      <c r="D2101" s="38"/>
    </row>
    <row r="2102" spans="2:4" x14ac:dyDescent="0.35">
      <c r="B2102" s="38"/>
      <c r="C2102" s="208"/>
      <c r="D2102" s="38"/>
    </row>
    <row r="2103" spans="2:4" x14ac:dyDescent="0.35">
      <c r="B2103" s="38"/>
      <c r="C2103" s="208"/>
      <c r="D2103" s="38"/>
    </row>
    <row r="2104" spans="2:4" x14ac:dyDescent="0.35">
      <c r="B2104" s="38"/>
      <c r="C2104" s="208"/>
      <c r="D2104" s="38"/>
    </row>
    <row r="2105" spans="2:4" x14ac:dyDescent="0.35">
      <c r="B2105" s="38"/>
      <c r="C2105" s="208"/>
      <c r="D2105" s="38"/>
    </row>
    <row r="2106" spans="2:4" x14ac:dyDescent="0.35">
      <c r="B2106" s="38"/>
      <c r="C2106" s="208"/>
      <c r="D2106" s="38"/>
    </row>
    <row r="2107" spans="2:4" x14ac:dyDescent="0.35">
      <c r="B2107" s="38"/>
      <c r="C2107" s="208"/>
      <c r="D2107" s="38"/>
    </row>
    <row r="2108" spans="2:4" x14ac:dyDescent="0.35">
      <c r="B2108" s="38"/>
      <c r="C2108" s="208"/>
      <c r="D2108" s="38"/>
    </row>
    <row r="2109" spans="2:4" x14ac:dyDescent="0.35">
      <c r="B2109" s="38"/>
      <c r="C2109" s="208"/>
      <c r="D2109" s="38"/>
    </row>
    <row r="2110" spans="2:4" x14ac:dyDescent="0.35">
      <c r="B2110" s="38"/>
      <c r="C2110" s="208"/>
      <c r="D2110" s="38"/>
    </row>
    <row r="2111" spans="2:4" x14ac:dyDescent="0.35">
      <c r="B2111" s="38"/>
      <c r="C2111" s="208"/>
      <c r="D2111" s="38"/>
    </row>
    <row r="2112" spans="2:4" x14ac:dyDescent="0.35">
      <c r="B2112" s="38"/>
      <c r="C2112" s="208"/>
      <c r="D2112" s="38"/>
    </row>
    <row r="2113" spans="2:4" x14ac:dyDescent="0.35">
      <c r="B2113" s="38"/>
      <c r="C2113" s="208"/>
      <c r="D2113" s="38"/>
    </row>
    <row r="2114" spans="2:4" x14ac:dyDescent="0.35">
      <c r="B2114" s="38"/>
      <c r="C2114" s="208"/>
      <c r="D2114" s="38"/>
    </row>
    <row r="2115" spans="2:4" x14ac:dyDescent="0.35">
      <c r="B2115" s="38"/>
      <c r="C2115" s="208"/>
      <c r="D2115" s="38"/>
    </row>
    <row r="2116" spans="2:4" x14ac:dyDescent="0.35">
      <c r="B2116" s="38"/>
      <c r="C2116" s="208"/>
      <c r="D2116" s="38"/>
    </row>
    <row r="2117" spans="2:4" x14ac:dyDescent="0.35">
      <c r="B2117" s="38"/>
      <c r="C2117" s="208"/>
      <c r="D2117" s="38"/>
    </row>
    <row r="2118" spans="2:4" x14ac:dyDescent="0.35">
      <c r="B2118" s="38"/>
      <c r="C2118" s="208"/>
      <c r="D2118" s="38"/>
    </row>
    <row r="2119" spans="2:4" x14ac:dyDescent="0.35">
      <c r="B2119" s="38"/>
      <c r="C2119" s="208"/>
      <c r="D2119" s="38"/>
    </row>
    <row r="2120" spans="2:4" x14ac:dyDescent="0.35">
      <c r="B2120" s="38"/>
      <c r="C2120" s="208"/>
      <c r="D2120" s="38"/>
    </row>
    <row r="2121" spans="2:4" x14ac:dyDescent="0.35">
      <c r="B2121" s="38"/>
      <c r="C2121" s="208"/>
      <c r="D2121" s="38"/>
    </row>
    <row r="2122" spans="2:4" x14ac:dyDescent="0.35">
      <c r="B2122" s="38"/>
      <c r="C2122" s="208"/>
      <c r="D2122" s="38"/>
    </row>
    <row r="2123" spans="2:4" x14ac:dyDescent="0.35">
      <c r="B2123" s="38"/>
      <c r="C2123" s="208"/>
      <c r="D2123" s="38"/>
    </row>
    <row r="2124" spans="2:4" x14ac:dyDescent="0.35">
      <c r="B2124" s="38"/>
      <c r="C2124" s="208"/>
      <c r="D2124" s="38"/>
    </row>
    <row r="2125" spans="2:4" x14ac:dyDescent="0.35">
      <c r="B2125" s="38"/>
      <c r="C2125" s="208"/>
      <c r="D2125" s="38"/>
    </row>
    <row r="2126" spans="2:4" x14ac:dyDescent="0.35">
      <c r="B2126" s="38"/>
      <c r="C2126" s="208"/>
      <c r="D2126" s="38"/>
    </row>
    <row r="2127" spans="2:4" x14ac:dyDescent="0.35">
      <c r="B2127" s="38"/>
      <c r="C2127" s="208"/>
      <c r="D2127" s="38"/>
    </row>
    <row r="2128" spans="2:4" x14ac:dyDescent="0.35">
      <c r="B2128" s="38"/>
      <c r="C2128" s="208"/>
      <c r="D2128" s="38"/>
    </row>
    <row r="2129" spans="2:4" x14ac:dyDescent="0.35">
      <c r="B2129" s="38"/>
      <c r="C2129" s="208"/>
      <c r="D2129" s="38"/>
    </row>
    <row r="2130" spans="2:4" x14ac:dyDescent="0.35">
      <c r="B2130" s="38"/>
      <c r="C2130" s="208"/>
      <c r="D2130" s="38"/>
    </row>
    <row r="2131" spans="2:4" x14ac:dyDescent="0.35">
      <c r="B2131" s="38"/>
      <c r="C2131" s="208"/>
      <c r="D2131" s="38"/>
    </row>
    <row r="2132" spans="2:4" x14ac:dyDescent="0.35">
      <c r="B2132" s="38"/>
      <c r="C2132" s="208"/>
      <c r="D2132" s="38"/>
    </row>
    <row r="2133" spans="2:4" x14ac:dyDescent="0.35">
      <c r="B2133" s="38"/>
      <c r="C2133" s="208"/>
      <c r="D2133" s="38"/>
    </row>
    <row r="2134" spans="2:4" x14ac:dyDescent="0.35">
      <c r="B2134" s="38"/>
      <c r="C2134" s="208"/>
      <c r="D2134" s="38"/>
    </row>
    <row r="2135" spans="2:4" x14ac:dyDescent="0.35">
      <c r="B2135" s="38"/>
      <c r="C2135" s="208"/>
      <c r="D2135" s="38"/>
    </row>
    <row r="2136" spans="2:4" x14ac:dyDescent="0.35">
      <c r="B2136" s="38"/>
      <c r="C2136" s="208"/>
      <c r="D2136" s="38"/>
    </row>
    <row r="2137" spans="2:4" x14ac:dyDescent="0.35">
      <c r="B2137" s="38"/>
      <c r="C2137" s="208"/>
      <c r="D2137" s="38"/>
    </row>
    <row r="2138" spans="2:4" x14ac:dyDescent="0.35">
      <c r="B2138" s="38"/>
      <c r="C2138" s="208"/>
      <c r="D2138" s="38"/>
    </row>
    <row r="2139" spans="2:4" x14ac:dyDescent="0.35">
      <c r="B2139" s="38"/>
      <c r="C2139" s="208"/>
      <c r="D2139" s="38"/>
    </row>
    <row r="2140" spans="2:4" x14ac:dyDescent="0.35">
      <c r="B2140" s="38"/>
      <c r="C2140" s="208"/>
      <c r="D2140" s="38"/>
    </row>
    <row r="2141" spans="2:4" x14ac:dyDescent="0.35">
      <c r="B2141" s="38"/>
      <c r="C2141" s="208"/>
      <c r="D2141" s="38"/>
    </row>
    <row r="2142" spans="2:4" x14ac:dyDescent="0.35">
      <c r="B2142" s="38"/>
      <c r="C2142" s="208"/>
      <c r="D2142" s="38"/>
    </row>
    <row r="2143" spans="2:4" x14ac:dyDescent="0.35">
      <c r="B2143" s="38"/>
      <c r="C2143" s="208"/>
      <c r="D2143" s="38"/>
    </row>
    <row r="2144" spans="2:4" x14ac:dyDescent="0.35">
      <c r="B2144" s="38"/>
      <c r="C2144" s="208"/>
      <c r="D2144" s="38"/>
    </row>
    <row r="2145" spans="2:4" x14ac:dyDescent="0.35">
      <c r="B2145" s="38"/>
      <c r="C2145" s="208"/>
      <c r="D2145" s="38"/>
    </row>
    <row r="2146" spans="2:4" x14ac:dyDescent="0.35">
      <c r="B2146" s="38"/>
      <c r="C2146" s="208"/>
      <c r="D2146" s="38"/>
    </row>
    <row r="2147" spans="2:4" x14ac:dyDescent="0.35">
      <c r="B2147" s="38"/>
      <c r="C2147" s="208"/>
      <c r="D2147" s="38"/>
    </row>
    <row r="2148" spans="2:4" x14ac:dyDescent="0.35">
      <c r="B2148" s="38"/>
      <c r="C2148" s="208"/>
      <c r="D2148" s="38"/>
    </row>
    <row r="2149" spans="2:4" x14ac:dyDescent="0.35">
      <c r="B2149" s="38"/>
      <c r="C2149" s="208"/>
      <c r="D2149" s="38"/>
    </row>
    <row r="2150" spans="2:4" x14ac:dyDescent="0.35">
      <c r="B2150" s="38"/>
      <c r="C2150" s="208"/>
      <c r="D2150" s="38"/>
    </row>
    <row r="2151" spans="2:4" x14ac:dyDescent="0.35">
      <c r="B2151" s="38"/>
      <c r="C2151" s="208"/>
      <c r="D2151" s="38"/>
    </row>
    <row r="2152" spans="2:4" x14ac:dyDescent="0.35">
      <c r="B2152" s="38"/>
      <c r="C2152" s="208"/>
      <c r="D2152" s="38"/>
    </row>
    <row r="2153" spans="2:4" x14ac:dyDescent="0.35">
      <c r="B2153" s="38"/>
      <c r="C2153" s="208"/>
      <c r="D2153" s="38"/>
    </row>
    <row r="2154" spans="2:4" x14ac:dyDescent="0.35">
      <c r="B2154" s="38"/>
      <c r="C2154" s="208"/>
      <c r="D2154" s="38"/>
    </row>
    <row r="2155" spans="2:4" x14ac:dyDescent="0.35">
      <c r="B2155" s="38"/>
      <c r="C2155" s="208"/>
      <c r="D2155" s="38"/>
    </row>
    <row r="2156" spans="2:4" x14ac:dyDescent="0.35">
      <c r="B2156" s="38"/>
      <c r="C2156" s="208"/>
      <c r="D2156" s="38"/>
    </row>
    <row r="2157" spans="2:4" x14ac:dyDescent="0.35">
      <c r="B2157" s="38"/>
      <c r="C2157" s="208"/>
      <c r="D2157" s="38"/>
    </row>
    <row r="2158" spans="2:4" x14ac:dyDescent="0.35">
      <c r="B2158" s="38"/>
      <c r="C2158" s="208"/>
      <c r="D2158" s="38"/>
    </row>
    <row r="2159" spans="2:4" x14ac:dyDescent="0.35">
      <c r="B2159" s="38"/>
      <c r="C2159" s="208"/>
      <c r="D2159" s="38"/>
    </row>
    <row r="2160" spans="2:4" x14ac:dyDescent="0.35">
      <c r="B2160" s="38"/>
      <c r="C2160" s="208"/>
      <c r="D2160" s="38"/>
    </row>
    <row r="2161" spans="2:4" x14ac:dyDescent="0.35">
      <c r="B2161" s="38"/>
      <c r="C2161" s="208"/>
      <c r="D2161" s="38"/>
    </row>
    <row r="2162" spans="2:4" x14ac:dyDescent="0.35">
      <c r="B2162" s="38"/>
      <c r="C2162" s="208"/>
      <c r="D2162" s="38"/>
    </row>
    <row r="2163" spans="2:4" x14ac:dyDescent="0.35">
      <c r="B2163" s="38"/>
      <c r="C2163" s="208"/>
      <c r="D2163" s="38"/>
    </row>
    <row r="2164" spans="2:4" x14ac:dyDescent="0.35">
      <c r="B2164" s="38"/>
      <c r="C2164" s="208"/>
      <c r="D2164" s="38"/>
    </row>
    <row r="2165" spans="2:4" x14ac:dyDescent="0.35">
      <c r="B2165" s="38"/>
      <c r="C2165" s="208"/>
      <c r="D2165" s="38"/>
    </row>
    <row r="2166" spans="2:4" x14ac:dyDescent="0.35">
      <c r="B2166" s="38"/>
      <c r="C2166" s="208"/>
      <c r="D2166" s="38"/>
    </row>
    <row r="2167" spans="2:4" x14ac:dyDescent="0.35">
      <c r="B2167" s="38"/>
      <c r="C2167" s="208"/>
      <c r="D2167" s="38"/>
    </row>
    <row r="2168" spans="2:4" x14ac:dyDescent="0.35">
      <c r="B2168" s="38"/>
      <c r="C2168" s="208"/>
      <c r="D2168" s="38"/>
    </row>
    <row r="2169" spans="2:4" x14ac:dyDescent="0.35">
      <c r="B2169" s="38"/>
      <c r="C2169" s="208"/>
      <c r="D2169" s="38"/>
    </row>
    <row r="2170" spans="2:4" x14ac:dyDescent="0.35">
      <c r="B2170" s="38"/>
      <c r="C2170" s="208"/>
      <c r="D2170" s="38"/>
    </row>
    <row r="2171" spans="2:4" x14ac:dyDescent="0.35">
      <c r="B2171" s="38"/>
      <c r="C2171" s="208"/>
      <c r="D2171" s="38"/>
    </row>
    <row r="2172" spans="2:4" x14ac:dyDescent="0.35">
      <c r="B2172" s="38"/>
      <c r="C2172" s="208"/>
      <c r="D2172" s="38"/>
    </row>
    <row r="2173" spans="2:4" x14ac:dyDescent="0.35">
      <c r="B2173" s="38"/>
      <c r="C2173" s="208"/>
      <c r="D2173" s="38"/>
    </row>
    <row r="2174" spans="2:4" x14ac:dyDescent="0.35">
      <c r="B2174" s="38"/>
      <c r="C2174" s="208"/>
      <c r="D2174" s="38"/>
    </row>
    <row r="2175" spans="2:4" x14ac:dyDescent="0.35">
      <c r="B2175" s="38"/>
      <c r="C2175" s="208"/>
      <c r="D2175" s="38"/>
    </row>
    <row r="2176" spans="2:4" x14ac:dyDescent="0.35">
      <c r="B2176" s="38"/>
      <c r="C2176" s="208"/>
      <c r="D2176" s="38"/>
    </row>
    <row r="2177" spans="2:4" x14ac:dyDescent="0.35">
      <c r="B2177" s="38"/>
      <c r="C2177" s="208"/>
      <c r="D2177" s="38"/>
    </row>
    <row r="2178" spans="2:4" x14ac:dyDescent="0.35">
      <c r="B2178" s="38"/>
      <c r="C2178" s="208"/>
      <c r="D2178" s="38"/>
    </row>
    <row r="2179" spans="2:4" x14ac:dyDescent="0.35">
      <c r="B2179" s="38"/>
      <c r="C2179" s="208"/>
      <c r="D2179" s="38"/>
    </row>
    <row r="2180" spans="2:4" x14ac:dyDescent="0.35">
      <c r="B2180" s="38"/>
      <c r="C2180" s="208"/>
      <c r="D2180" s="38"/>
    </row>
    <row r="2181" spans="2:4" x14ac:dyDescent="0.35">
      <c r="B2181" s="38"/>
      <c r="C2181" s="208"/>
      <c r="D2181" s="38"/>
    </row>
    <row r="2182" spans="2:4" x14ac:dyDescent="0.35">
      <c r="B2182" s="38"/>
      <c r="C2182" s="208"/>
      <c r="D2182" s="38"/>
    </row>
    <row r="2183" spans="2:4" x14ac:dyDescent="0.35">
      <c r="B2183" s="38"/>
      <c r="C2183" s="208"/>
      <c r="D2183" s="38"/>
    </row>
    <row r="2184" spans="2:4" x14ac:dyDescent="0.35">
      <c r="B2184" s="38"/>
      <c r="C2184" s="208"/>
      <c r="D2184" s="38"/>
    </row>
    <row r="2185" spans="2:4" x14ac:dyDescent="0.35">
      <c r="B2185" s="38"/>
      <c r="C2185" s="208"/>
      <c r="D2185" s="38"/>
    </row>
    <row r="2186" spans="2:4" x14ac:dyDescent="0.35">
      <c r="B2186" s="38"/>
      <c r="C2186" s="208"/>
      <c r="D2186" s="38"/>
    </row>
    <row r="2187" spans="2:4" x14ac:dyDescent="0.35">
      <c r="B2187" s="38"/>
      <c r="C2187" s="208"/>
      <c r="D2187" s="38"/>
    </row>
    <row r="2188" spans="2:4" x14ac:dyDescent="0.35">
      <c r="B2188" s="38"/>
      <c r="C2188" s="208"/>
      <c r="D2188" s="38"/>
    </row>
    <row r="2189" spans="2:4" x14ac:dyDescent="0.35">
      <c r="B2189" s="38"/>
      <c r="C2189" s="208"/>
      <c r="D2189" s="38"/>
    </row>
    <row r="2190" spans="2:4" x14ac:dyDescent="0.35">
      <c r="B2190" s="38"/>
      <c r="C2190" s="208"/>
      <c r="D2190" s="38"/>
    </row>
    <row r="2191" spans="2:4" x14ac:dyDescent="0.35">
      <c r="B2191" s="38"/>
      <c r="C2191" s="208"/>
      <c r="D2191" s="38"/>
    </row>
    <row r="2192" spans="2:4" x14ac:dyDescent="0.35">
      <c r="B2192" s="38"/>
      <c r="C2192" s="208"/>
      <c r="D2192" s="38"/>
    </row>
    <row r="2193" spans="2:4" x14ac:dyDescent="0.35">
      <c r="B2193" s="38"/>
      <c r="C2193" s="208"/>
      <c r="D2193" s="38"/>
    </row>
    <row r="2194" spans="2:4" x14ac:dyDescent="0.35">
      <c r="B2194" s="38"/>
      <c r="C2194" s="208"/>
      <c r="D2194" s="38"/>
    </row>
    <row r="2195" spans="2:4" x14ac:dyDescent="0.35">
      <c r="B2195" s="38"/>
      <c r="C2195" s="208"/>
      <c r="D2195" s="38"/>
    </row>
    <row r="2196" spans="2:4" x14ac:dyDescent="0.35">
      <c r="B2196" s="38"/>
      <c r="C2196" s="208"/>
      <c r="D2196" s="38"/>
    </row>
    <row r="2197" spans="2:4" x14ac:dyDescent="0.35">
      <c r="B2197" s="38"/>
      <c r="C2197" s="208"/>
      <c r="D2197" s="38"/>
    </row>
    <row r="2198" spans="2:4" x14ac:dyDescent="0.35">
      <c r="B2198" s="38"/>
      <c r="C2198" s="208"/>
      <c r="D2198" s="38"/>
    </row>
    <row r="2199" spans="2:4" x14ac:dyDescent="0.35">
      <c r="B2199" s="38"/>
      <c r="C2199" s="208"/>
      <c r="D2199" s="38"/>
    </row>
    <row r="2200" spans="2:4" x14ac:dyDescent="0.35">
      <c r="B2200" s="38"/>
      <c r="C2200" s="208"/>
      <c r="D2200" s="38"/>
    </row>
    <row r="2201" spans="2:4" x14ac:dyDescent="0.35">
      <c r="B2201" s="38"/>
      <c r="C2201" s="208"/>
      <c r="D2201" s="38"/>
    </row>
    <row r="2202" spans="2:4" x14ac:dyDescent="0.35">
      <c r="B2202" s="38"/>
      <c r="C2202" s="208"/>
      <c r="D2202" s="38"/>
    </row>
    <row r="2203" spans="2:4" x14ac:dyDescent="0.35">
      <c r="B2203" s="38"/>
      <c r="C2203" s="208"/>
      <c r="D2203" s="38"/>
    </row>
    <row r="2204" spans="2:4" x14ac:dyDescent="0.35">
      <c r="B2204" s="38"/>
      <c r="C2204" s="208"/>
      <c r="D2204" s="38"/>
    </row>
    <row r="2205" spans="2:4" x14ac:dyDescent="0.35">
      <c r="B2205" s="38"/>
      <c r="C2205" s="208"/>
      <c r="D2205" s="38"/>
    </row>
    <row r="2206" spans="2:4" x14ac:dyDescent="0.35">
      <c r="B2206" s="38"/>
      <c r="C2206" s="208"/>
      <c r="D2206" s="38"/>
    </row>
    <row r="2207" spans="2:4" x14ac:dyDescent="0.35">
      <c r="B2207" s="38"/>
      <c r="C2207" s="208"/>
      <c r="D2207" s="38"/>
    </row>
    <row r="2208" spans="2:4" x14ac:dyDescent="0.35">
      <c r="B2208" s="38"/>
      <c r="C2208" s="208"/>
      <c r="D2208" s="38"/>
    </row>
    <row r="2209" spans="2:4" x14ac:dyDescent="0.35">
      <c r="B2209" s="38"/>
      <c r="C2209" s="208"/>
      <c r="D2209" s="38"/>
    </row>
    <row r="2210" spans="2:4" x14ac:dyDescent="0.35">
      <c r="B2210" s="38"/>
      <c r="C2210" s="208"/>
      <c r="D2210" s="38"/>
    </row>
    <row r="2211" spans="2:4" x14ac:dyDescent="0.35">
      <c r="B2211" s="38"/>
      <c r="C2211" s="208"/>
      <c r="D2211" s="38"/>
    </row>
    <row r="2212" spans="2:4" x14ac:dyDescent="0.35">
      <c r="B2212" s="38"/>
      <c r="C2212" s="208"/>
      <c r="D2212" s="38"/>
    </row>
    <row r="2213" spans="2:4" x14ac:dyDescent="0.35">
      <c r="B2213" s="38"/>
      <c r="C2213" s="208"/>
      <c r="D2213" s="38"/>
    </row>
    <row r="2214" spans="2:4" x14ac:dyDescent="0.35">
      <c r="B2214" s="38"/>
      <c r="C2214" s="208"/>
      <c r="D2214" s="38"/>
    </row>
    <row r="2215" spans="2:4" x14ac:dyDescent="0.35">
      <c r="B2215" s="38"/>
      <c r="C2215" s="208"/>
      <c r="D2215" s="38"/>
    </row>
    <row r="2216" spans="2:4" x14ac:dyDescent="0.35">
      <c r="B2216" s="38"/>
      <c r="C2216" s="208"/>
      <c r="D2216" s="38"/>
    </row>
    <row r="2217" spans="2:4" x14ac:dyDescent="0.35">
      <c r="B2217" s="38"/>
      <c r="C2217" s="208"/>
      <c r="D2217" s="38"/>
    </row>
    <row r="2218" spans="2:4" x14ac:dyDescent="0.35">
      <c r="B2218" s="38"/>
      <c r="C2218" s="208"/>
      <c r="D2218" s="38"/>
    </row>
    <row r="2219" spans="2:4" x14ac:dyDescent="0.35">
      <c r="B2219" s="38"/>
      <c r="C2219" s="208"/>
      <c r="D2219" s="38"/>
    </row>
    <row r="2220" spans="2:4" x14ac:dyDescent="0.35">
      <c r="B2220" s="38"/>
      <c r="C2220" s="208"/>
      <c r="D2220" s="38"/>
    </row>
    <row r="2221" spans="2:4" x14ac:dyDescent="0.35">
      <c r="B2221" s="38"/>
      <c r="C2221" s="208"/>
      <c r="D2221" s="38"/>
    </row>
    <row r="2222" spans="2:4" x14ac:dyDescent="0.35">
      <c r="B2222" s="38"/>
      <c r="C2222" s="208"/>
      <c r="D2222" s="38"/>
    </row>
    <row r="2223" spans="2:4" x14ac:dyDescent="0.35">
      <c r="B2223" s="38"/>
      <c r="C2223" s="208"/>
      <c r="D2223" s="38"/>
    </row>
    <row r="2224" spans="2:4" x14ac:dyDescent="0.35">
      <c r="B2224" s="38"/>
      <c r="C2224" s="208"/>
      <c r="D2224" s="38"/>
    </row>
    <row r="2225" spans="2:4" x14ac:dyDescent="0.35">
      <c r="B2225" s="38"/>
      <c r="C2225" s="208"/>
      <c r="D2225" s="38"/>
    </row>
    <row r="2226" spans="2:4" x14ac:dyDescent="0.35">
      <c r="B2226" s="38"/>
      <c r="C2226" s="208"/>
      <c r="D2226" s="38"/>
    </row>
    <row r="2227" spans="2:4" x14ac:dyDescent="0.35">
      <c r="B2227" s="38"/>
      <c r="C2227" s="208"/>
      <c r="D2227" s="38"/>
    </row>
    <row r="2228" spans="2:4" x14ac:dyDescent="0.35">
      <c r="B2228" s="38"/>
      <c r="C2228" s="208"/>
      <c r="D2228" s="38"/>
    </row>
    <row r="2229" spans="2:4" x14ac:dyDescent="0.35">
      <c r="B2229" s="38"/>
      <c r="C2229" s="208"/>
      <c r="D2229" s="38"/>
    </row>
    <row r="2230" spans="2:4" x14ac:dyDescent="0.35">
      <c r="B2230" s="38"/>
      <c r="C2230" s="208"/>
      <c r="D2230" s="38"/>
    </row>
    <row r="2231" spans="2:4" x14ac:dyDescent="0.35">
      <c r="B2231" s="38"/>
      <c r="C2231" s="208"/>
      <c r="D2231" s="38"/>
    </row>
    <row r="2232" spans="2:4" x14ac:dyDescent="0.35">
      <c r="B2232" s="38"/>
      <c r="C2232" s="208"/>
      <c r="D2232" s="38"/>
    </row>
    <row r="2233" spans="2:4" x14ac:dyDescent="0.35">
      <c r="B2233" s="38"/>
      <c r="C2233" s="208"/>
      <c r="D2233" s="38"/>
    </row>
    <row r="2234" spans="2:4" x14ac:dyDescent="0.35">
      <c r="B2234" s="38"/>
      <c r="C2234" s="208"/>
      <c r="D2234" s="38"/>
    </row>
    <row r="2235" spans="2:4" x14ac:dyDescent="0.35">
      <c r="B2235" s="38"/>
      <c r="C2235" s="208"/>
      <c r="D2235" s="38"/>
    </row>
    <row r="2236" spans="2:4" x14ac:dyDescent="0.35">
      <c r="B2236" s="38"/>
      <c r="C2236" s="208"/>
      <c r="D2236" s="38"/>
    </row>
    <row r="2237" spans="2:4" x14ac:dyDescent="0.35">
      <c r="B2237" s="38"/>
      <c r="C2237" s="208"/>
      <c r="D2237" s="38"/>
    </row>
    <row r="2238" spans="2:4" x14ac:dyDescent="0.35">
      <c r="B2238" s="38"/>
      <c r="C2238" s="208"/>
      <c r="D2238" s="38"/>
    </row>
    <row r="2239" spans="2:4" x14ac:dyDescent="0.35">
      <c r="B2239" s="38"/>
      <c r="C2239" s="208"/>
      <c r="D2239" s="38"/>
    </row>
    <row r="2240" spans="2:4" x14ac:dyDescent="0.35">
      <c r="B2240" s="38"/>
      <c r="C2240" s="208"/>
      <c r="D2240" s="38"/>
    </row>
    <row r="2241" spans="2:4" x14ac:dyDescent="0.35">
      <c r="B2241" s="38"/>
      <c r="C2241" s="208"/>
      <c r="D2241" s="38"/>
    </row>
    <row r="2242" spans="2:4" x14ac:dyDescent="0.35">
      <c r="B2242" s="38"/>
      <c r="C2242" s="208"/>
      <c r="D2242" s="38"/>
    </row>
    <row r="2243" spans="2:4" x14ac:dyDescent="0.35">
      <c r="B2243" s="38"/>
      <c r="C2243" s="208"/>
      <c r="D2243" s="38"/>
    </row>
    <row r="2244" spans="2:4" x14ac:dyDescent="0.35">
      <c r="B2244" s="38"/>
      <c r="C2244" s="208"/>
      <c r="D2244" s="38"/>
    </row>
    <row r="2245" spans="2:4" x14ac:dyDescent="0.35">
      <c r="B2245" s="38"/>
      <c r="C2245" s="208"/>
      <c r="D2245" s="38"/>
    </row>
    <row r="2246" spans="2:4" x14ac:dyDescent="0.35">
      <c r="B2246" s="38"/>
      <c r="C2246" s="208"/>
      <c r="D2246" s="38"/>
    </row>
    <row r="2247" spans="2:4" x14ac:dyDescent="0.35">
      <c r="B2247" s="38"/>
      <c r="C2247" s="208"/>
      <c r="D2247" s="38"/>
    </row>
    <row r="2248" spans="2:4" x14ac:dyDescent="0.35">
      <c r="B2248" s="38"/>
      <c r="C2248" s="208"/>
      <c r="D2248" s="38"/>
    </row>
    <row r="2249" spans="2:4" x14ac:dyDescent="0.35">
      <c r="B2249" s="38"/>
      <c r="C2249" s="208"/>
      <c r="D2249" s="38"/>
    </row>
    <row r="2250" spans="2:4" x14ac:dyDescent="0.35">
      <c r="B2250" s="38"/>
      <c r="C2250" s="208"/>
      <c r="D2250" s="38"/>
    </row>
    <row r="2251" spans="2:4" x14ac:dyDescent="0.35">
      <c r="B2251" s="38"/>
      <c r="C2251" s="208"/>
      <c r="D2251" s="38"/>
    </row>
    <row r="2252" spans="2:4" x14ac:dyDescent="0.35">
      <c r="B2252" s="38"/>
      <c r="C2252" s="208"/>
      <c r="D2252" s="38"/>
    </row>
    <row r="2253" spans="2:4" x14ac:dyDescent="0.35">
      <c r="B2253" s="38"/>
      <c r="C2253" s="208"/>
      <c r="D2253" s="38"/>
    </row>
    <row r="2254" spans="2:4" x14ac:dyDescent="0.35">
      <c r="B2254" s="38"/>
      <c r="C2254" s="208"/>
      <c r="D2254" s="38"/>
    </row>
    <row r="2255" spans="2:4" x14ac:dyDescent="0.35">
      <c r="B2255" s="38"/>
      <c r="C2255" s="208"/>
      <c r="D2255" s="38"/>
    </row>
    <row r="2256" spans="2:4" x14ac:dyDescent="0.35">
      <c r="B2256" s="38"/>
      <c r="C2256" s="208"/>
      <c r="D2256" s="38"/>
    </row>
    <row r="2257" spans="2:4" x14ac:dyDescent="0.35">
      <c r="B2257" s="38"/>
      <c r="C2257" s="208"/>
      <c r="D2257" s="38"/>
    </row>
    <row r="2258" spans="2:4" x14ac:dyDescent="0.35">
      <c r="B2258" s="38"/>
      <c r="C2258" s="208"/>
      <c r="D2258" s="38"/>
    </row>
    <row r="2259" spans="2:4" x14ac:dyDescent="0.35">
      <c r="B2259" s="38"/>
      <c r="C2259" s="208"/>
      <c r="D2259" s="38"/>
    </row>
    <row r="2260" spans="2:4" x14ac:dyDescent="0.35">
      <c r="B2260" s="38"/>
      <c r="C2260" s="208"/>
      <c r="D2260" s="38"/>
    </row>
    <row r="2261" spans="2:4" x14ac:dyDescent="0.35">
      <c r="B2261" s="38"/>
      <c r="C2261" s="208"/>
      <c r="D2261" s="38"/>
    </row>
    <row r="2262" spans="2:4" x14ac:dyDescent="0.35">
      <c r="B2262" s="38"/>
      <c r="C2262" s="208"/>
      <c r="D2262" s="38"/>
    </row>
    <row r="2263" spans="2:4" x14ac:dyDescent="0.35">
      <c r="B2263" s="38"/>
      <c r="C2263" s="208"/>
      <c r="D2263" s="38"/>
    </row>
    <row r="2264" spans="2:4" x14ac:dyDescent="0.35">
      <c r="B2264" s="38"/>
      <c r="C2264" s="208"/>
      <c r="D2264" s="38"/>
    </row>
    <row r="2265" spans="2:4" x14ac:dyDescent="0.35">
      <c r="B2265" s="38"/>
      <c r="C2265" s="208"/>
      <c r="D2265" s="38"/>
    </row>
    <row r="2266" spans="2:4" x14ac:dyDescent="0.35">
      <c r="B2266" s="38"/>
      <c r="C2266" s="208"/>
      <c r="D2266" s="38"/>
    </row>
    <row r="2267" spans="2:4" x14ac:dyDescent="0.35">
      <c r="B2267" s="38"/>
      <c r="C2267" s="208"/>
      <c r="D2267" s="38"/>
    </row>
    <row r="2268" spans="2:4" x14ac:dyDescent="0.35">
      <c r="B2268" s="38"/>
      <c r="C2268" s="208"/>
      <c r="D2268" s="38"/>
    </row>
    <row r="2269" spans="2:4" x14ac:dyDescent="0.35">
      <c r="B2269" s="38"/>
      <c r="C2269" s="208"/>
      <c r="D2269" s="38"/>
    </row>
    <row r="2270" spans="2:4" x14ac:dyDescent="0.35">
      <c r="B2270" s="38"/>
      <c r="C2270" s="208"/>
      <c r="D2270" s="38"/>
    </row>
    <row r="2271" spans="2:4" x14ac:dyDescent="0.35">
      <c r="B2271" s="38"/>
      <c r="C2271" s="208"/>
      <c r="D2271" s="38"/>
    </row>
    <row r="2272" spans="2:4" x14ac:dyDescent="0.35">
      <c r="B2272" s="38"/>
      <c r="C2272" s="208"/>
      <c r="D2272" s="38"/>
    </row>
    <row r="2273" spans="2:4" x14ac:dyDescent="0.35">
      <c r="B2273" s="38"/>
      <c r="C2273" s="208"/>
      <c r="D2273" s="38"/>
    </row>
    <row r="2274" spans="2:4" x14ac:dyDescent="0.35">
      <c r="B2274" s="38"/>
      <c r="C2274" s="208"/>
      <c r="D2274" s="38"/>
    </row>
    <row r="2275" spans="2:4" x14ac:dyDescent="0.35">
      <c r="B2275" s="38"/>
      <c r="C2275" s="208"/>
      <c r="D2275" s="38"/>
    </row>
    <row r="2276" spans="2:4" x14ac:dyDescent="0.35">
      <c r="B2276" s="38"/>
      <c r="C2276" s="208"/>
      <c r="D2276" s="38"/>
    </row>
    <row r="2277" spans="2:4" x14ac:dyDescent="0.35">
      <c r="B2277" s="38"/>
      <c r="C2277" s="208"/>
      <c r="D2277" s="38"/>
    </row>
    <row r="2278" spans="2:4" x14ac:dyDescent="0.35">
      <c r="B2278" s="38"/>
      <c r="C2278" s="208"/>
      <c r="D2278" s="38"/>
    </row>
    <row r="2279" spans="2:4" x14ac:dyDescent="0.35">
      <c r="B2279" s="38"/>
      <c r="C2279" s="208"/>
      <c r="D2279" s="38"/>
    </row>
    <row r="2280" spans="2:4" x14ac:dyDescent="0.35">
      <c r="B2280" s="38"/>
      <c r="C2280" s="208"/>
      <c r="D2280" s="38"/>
    </row>
    <row r="2281" spans="2:4" x14ac:dyDescent="0.35">
      <c r="B2281" s="38"/>
      <c r="C2281" s="208"/>
      <c r="D2281" s="38"/>
    </row>
    <row r="2282" spans="2:4" x14ac:dyDescent="0.35">
      <c r="B2282" s="38"/>
      <c r="C2282" s="208"/>
      <c r="D2282" s="38"/>
    </row>
    <row r="2283" spans="2:4" x14ac:dyDescent="0.35">
      <c r="B2283" s="38"/>
      <c r="C2283" s="208"/>
      <c r="D2283" s="38"/>
    </row>
    <row r="2284" spans="2:4" x14ac:dyDescent="0.35">
      <c r="B2284" s="38"/>
      <c r="C2284" s="208"/>
      <c r="D2284" s="38"/>
    </row>
    <row r="2285" spans="2:4" x14ac:dyDescent="0.35">
      <c r="B2285" s="38"/>
      <c r="C2285" s="208"/>
      <c r="D2285" s="38"/>
    </row>
    <row r="2286" spans="2:4" x14ac:dyDescent="0.35">
      <c r="B2286" s="38"/>
      <c r="C2286" s="208"/>
      <c r="D2286" s="38"/>
    </row>
    <row r="2287" spans="2:4" x14ac:dyDescent="0.35">
      <c r="B2287" s="38"/>
      <c r="C2287" s="208"/>
      <c r="D2287" s="38"/>
    </row>
    <row r="2288" spans="2:4" x14ac:dyDescent="0.35">
      <c r="B2288" s="38"/>
      <c r="C2288" s="208"/>
      <c r="D2288" s="38"/>
    </row>
    <row r="2289" spans="2:4" x14ac:dyDescent="0.35">
      <c r="B2289" s="38"/>
      <c r="C2289" s="208"/>
      <c r="D2289" s="38"/>
    </row>
    <row r="2290" spans="2:4" x14ac:dyDescent="0.35">
      <c r="B2290" s="38"/>
      <c r="C2290" s="208"/>
      <c r="D2290" s="38"/>
    </row>
    <row r="2291" spans="2:4" x14ac:dyDescent="0.35">
      <c r="B2291" s="38"/>
      <c r="C2291" s="208"/>
      <c r="D2291" s="38"/>
    </row>
    <row r="2292" spans="2:4" x14ac:dyDescent="0.35">
      <c r="B2292" s="38"/>
      <c r="C2292" s="208"/>
      <c r="D2292" s="38"/>
    </row>
    <row r="2293" spans="2:4" x14ac:dyDescent="0.35">
      <c r="B2293" s="38"/>
      <c r="C2293" s="208"/>
      <c r="D2293" s="38"/>
    </row>
    <row r="2294" spans="2:4" x14ac:dyDescent="0.35">
      <c r="B2294" s="38"/>
      <c r="C2294" s="208"/>
      <c r="D2294" s="38"/>
    </row>
    <row r="2295" spans="2:4" x14ac:dyDescent="0.35">
      <c r="B2295" s="38"/>
      <c r="C2295" s="208"/>
      <c r="D2295" s="38"/>
    </row>
    <row r="2296" spans="2:4" x14ac:dyDescent="0.35">
      <c r="B2296" s="38"/>
      <c r="C2296" s="208"/>
      <c r="D2296" s="38"/>
    </row>
    <row r="2297" spans="2:4" x14ac:dyDescent="0.35">
      <c r="B2297" s="38"/>
      <c r="C2297" s="208"/>
      <c r="D2297" s="38"/>
    </row>
    <row r="2298" spans="2:4" x14ac:dyDescent="0.35">
      <c r="B2298" s="38"/>
      <c r="C2298" s="208"/>
      <c r="D2298" s="38"/>
    </row>
    <row r="2299" spans="2:4" x14ac:dyDescent="0.35">
      <c r="B2299" s="38"/>
      <c r="C2299" s="208"/>
      <c r="D2299" s="38"/>
    </row>
    <row r="2300" spans="2:4" x14ac:dyDescent="0.35">
      <c r="B2300" s="38"/>
      <c r="C2300" s="208"/>
      <c r="D2300" s="38"/>
    </row>
    <row r="2301" spans="2:4" x14ac:dyDescent="0.35">
      <c r="B2301" s="38"/>
      <c r="C2301" s="208"/>
      <c r="D2301" s="38"/>
    </row>
    <row r="2302" spans="2:4" x14ac:dyDescent="0.35">
      <c r="B2302" s="38"/>
      <c r="C2302" s="208"/>
      <c r="D2302" s="38"/>
    </row>
    <row r="2303" spans="2:4" x14ac:dyDescent="0.35">
      <c r="B2303" s="38"/>
      <c r="C2303" s="208"/>
      <c r="D2303" s="38"/>
    </row>
    <row r="2304" spans="2:4" x14ac:dyDescent="0.35">
      <c r="B2304" s="38"/>
      <c r="C2304" s="208"/>
      <c r="D2304" s="38"/>
    </row>
    <row r="2305" spans="2:4" x14ac:dyDescent="0.35">
      <c r="B2305" s="38"/>
      <c r="C2305" s="208"/>
      <c r="D2305" s="38"/>
    </row>
    <row r="2306" spans="2:4" x14ac:dyDescent="0.35">
      <c r="B2306" s="38"/>
      <c r="C2306" s="208"/>
      <c r="D2306" s="38"/>
    </row>
    <row r="2307" spans="2:4" x14ac:dyDescent="0.35">
      <c r="B2307" s="38"/>
      <c r="C2307" s="208"/>
      <c r="D2307" s="38"/>
    </row>
    <row r="2308" spans="2:4" x14ac:dyDescent="0.35">
      <c r="B2308" s="38"/>
      <c r="C2308" s="208"/>
      <c r="D2308" s="38"/>
    </row>
    <row r="2309" spans="2:4" x14ac:dyDescent="0.35">
      <c r="B2309" s="38"/>
      <c r="C2309" s="208"/>
      <c r="D2309" s="38"/>
    </row>
    <row r="2310" spans="2:4" x14ac:dyDescent="0.35">
      <c r="B2310" s="38"/>
      <c r="C2310" s="208"/>
      <c r="D2310" s="38"/>
    </row>
    <row r="2311" spans="2:4" x14ac:dyDescent="0.35">
      <c r="B2311" s="38"/>
      <c r="C2311" s="208"/>
      <c r="D2311" s="38"/>
    </row>
    <row r="2312" spans="2:4" x14ac:dyDescent="0.35">
      <c r="B2312" s="38"/>
      <c r="C2312" s="208"/>
      <c r="D2312" s="38"/>
    </row>
    <row r="2313" spans="2:4" x14ac:dyDescent="0.35">
      <c r="B2313" s="38"/>
      <c r="C2313" s="208"/>
      <c r="D2313" s="38"/>
    </row>
    <row r="2314" spans="2:4" x14ac:dyDescent="0.35">
      <c r="B2314" s="38"/>
      <c r="C2314" s="208"/>
      <c r="D2314" s="38"/>
    </row>
    <row r="2315" spans="2:4" x14ac:dyDescent="0.35">
      <c r="B2315" s="38"/>
      <c r="C2315" s="208"/>
      <c r="D2315" s="38"/>
    </row>
    <row r="2316" spans="2:4" x14ac:dyDescent="0.35">
      <c r="B2316" s="38"/>
      <c r="C2316" s="208"/>
      <c r="D2316" s="38"/>
    </row>
    <row r="2317" spans="2:4" x14ac:dyDescent="0.35">
      <c r="B2317" s="38"/>
      <c r="C2317" s="208"/>
      <c r="D2317" s="38"/>
    </row>
    <row r="2318" spans="2:4" x14ac:dyDescent="0.35">
      <c r="B2318" s="38"/>
      <c r="C2318" s="208"/>
      <c r="D2318" s="38"/>
    </row>
    <row r="2319" spans="2:4" x14ac:dyDescent="0.35">
      <c r="B2319" s="38"/>
      <c r="C2319" s="208"/>
      <c r="D2319" s="38"/>
    </row>
    <row r="2320" spans="2:4" x14ac:dyDescent="0.35">
      <c r="B2320" s="38"/>
      <c r="C2320" s="208"/>
      <c r="D2320" s="38"/>
    </row>
    <row r="2321" spans="2:4" x14ac:dyDescent="0.35">
      <c r="B2321" s="38"/>
      <c r="C2321" s="208"/>
      <c r="D2321" s="38"/>
    </row>
    <row r="2322" spans="2:4" x14ac:dyDescent="0.35">
      <c r="B2322" s="38"/>
      <c r="C2322" s="208"/>
      <c r="D2322" s="38"/>
    </row>
    <row r="2323" spans="2:4" x14ac:dyDescent="0.35">
      <c r="B2323" s="38"/>
      <c r="C2323" s="208"/>
      <c r="D2323" s="38"/>
    </row>
    <row r="2324" spans="2:4" x14ac:dyDescent="0.35">
      <c r="B2324" s="38"/>
      <c r="C2324" s="208"/>
      <c r="D2324" s="38"/>
    </row>
    <row r="2325" spans="2:4" x14ac:dyDescent="0.35">
      <c r="B2325" s="38"/>
      <c r="C2325" s="208"/>
      <c r="D2325" s="38"/>
    </row>
    <row r="2326" spans="2:4" x14ac:dyDescent="0.35">
      <c r="B2326" s="38"/>
      <c r="C2326" s="208"/>
      <c r="D2326" s="38"/>
    </row>
    <row r="2327" spans="2:4" x14ac:dyDescent="0.35">
      <c r="B2327" s="38"/>
      <c r="C2327" s="208"/>
      <c r="D2327" s="38"/>
    </row>
    <row r="2328" spans="2:4" x14ac:dyDescent="0.35">
      <c r="B2328" s="38"/>
      <c r="C2328" s="208"/>
      <c r="D2328" s="38"/>
    </row>
    <row r="2329" spans="2:4" x14ac:dyDescent="0.35">
      <c r="B2329" s="38"/>
      <c r="C2329" s="208"/>
      <c r="D2329" s="38"/>
    </row>
    <row r="2330" spans="2:4" x14ac:dyDescent="0.35">
      <c r="B2330" s="38"/>
      <c r="C2330" s="208"/>
      <c r="D2330" s="38"/>
    </row>
    <row r="2331" spans="2:4" x14ac:dyDescent="0.35">
      <c r="B2331" s="38"/>
      <c r="C2331" s="208"/>
      <c r="D2331" s="38"/>
    </row>
    <row r="2332" spans="2:4" x14ac:dyDescent="0.35">
      <c r="B2332" s="38"/>
      <c r="C2332" s="208"/>
      <c r="D2332" s="38"/>
    </row>
    <row r="2333" spans="2:4" x14ac:dyDescent="0.35">
      <c r="B2333" s="38"/>
      <c r="C2333" s="208"/>
      <c r="D2333" s="38"/>
    </row>
    <row r="2334" spans="2:4" x14ac:dyDescent="0.35">
      <c r="B2334" s="38"/>
      <c r="C2334" s="208"/>
      <c r="D2334" s="38"/>
    </row>
    <row r="2335" spans="2:4" x14ac:dyDescent="0.35">
      <c r="B2335" s="38"/>
      <c r="C2335" s="208"/>
      <c r="D2335" s="38"/>
    </row>
    <row r="2336" spans="2:4" x14ac:dyDescent="0.35">
      <c r="B2336" s="38"/>
      <c r="C2336" s="208"/>
      <c r="D2336" s="38"/>
    </row>
    <row r="2337" spans="2:4" x14ac:dyDescent="0.35">
      <c r="B2337" s="38"/>
      <c r="C2337" s="208"/>
      <c r="D2337" s="38"/>
    </row>
    <row r="2338" spans="2:4" x14ac:dyDescent="0.35">
      <c r="B2338" s="38"/>
      <c r="C2338" s="208"/>
      <c r="D2338" s="38"/>
    </row>
    <row r="2339" spans="2:4" x14ac:dyDescent="0.35">
      <c r="B2339" s="38"/>
      <c r="C2339" s="208"/>
      <c r="D2339" s="38"/>
    </row>
    <row r="2340" spans="2:4" x14ac:dyDescent="0.35">
      <c r="B2340" s="38"/>
      <c r="C2340" s="208"/>
      <c r="D2340" s="38"/>
    </row>
    <row r="2341" spans="2:4" x14ac:dyDescent="0.35">
      <c r="B2341" s="38"/>
      <c r="C2341" s="208"/>
      <c r="D2341" s="38"/>
    </row>
    <row r="2342" spans="2:4" x14ac:dyDescent="0.35">
      <c r="B2342" s="38"/>
      <c r="C2342" s="208"/>
      <c r="D2342" s="38"/>
    </row>
    <row r="2343" spans="2:4" x14ac:dyDescent="0.35">
      <c r="B2343" s="38"/>
      <c r="C2343" s="208"/>
      <c r="D2343" s="38"/>
    </row>
    <row r="2344" spans="2:4" x14ac:dyDescent="0.35">
      <c r="B2344" s="38"/>
      <c r="C2344" s="208"/>
      <c r="D2344" s="38"/>
    </row>
    <row r="2345" spans="2:4" x14ac:dyDescent="0.35">
      <c r="B2345" s="38"/>
      <c r="C2345" s="208"/>
      <c r="D2345" s="38"/>
    </row>
    <row r="2346" spans="2:4" x14ac:dyDescent="0.35">
      <c r="B2346" s="38"/>
      <c r="C2346" s="208"/>
      <c r="D2346" s="38"/>
    </row>
    <row r="2347" spans="2:4" x14ac:dyDescent="0.35">
      <c r="B2347" s="38"/>
      <c r="C2347" s="208"/>
      <c r="D2347" s="38"/>
    </row>
    <row r="2348" spans="2:4" x14ac:dyDescent="0.35">
      <c r="B2348" s="38"/>
      <c r="C2348" s="208"/>
      <c r="D2348" s="38"/>
    </row>
    <row r="2349" spans="2:4" x14ac:dyDescent="0.35">
      <c r="B2349" s="38"/>
      <c r="C2349" s="208"/>
      <c r="D2349" s="38"/>
    </row>
    <row r="2350" spans="2:4" x14ac:dyDescent="0.35">
      <c r="B2350" s="38"/>
      <c r="C2350" s="208"/>
      <c r="D2350" s="38"/>
    </row>
    <row r="2351" spans="2:4" x14ac:dyDescent="0.35">
      <c r="B2351" s="38"/>
      <c r="C2351" s="208"/>
      <c r="D2351" s="38"/>
    </row>
    <row r="2352" spans="2:4" x14ac:dyDescent="0.35">
      <c r="B2352" s="38"/>
      <c r="C2352" s="208"/>
      <c r="D2352" s="38"/>
    </row>
    <row r="2353" spans="2:4" x14ac:dyDescent="0.35">
      <c r="B2353" s="38"/>
      <c r="C2353" s="208"/>
      <c r="D2353" s="38"/>
    </row>
    <row r="2354" spans="2:4" x14ac:dyDescent="0.35">
      <c r="B2354" s="38"/>
      <c r="C2354" s="208"/>
      <c r="D2354" s="38"/>
    </row>
    <row r="2355" spans="2:4" x14ac:dyDescent="0.35">
      <c r="B2355" s="38"/>
      <c r="C2355" s="208"/>
      <c r="D2355" s="38"/>
    </row>
    <row r="2356" spans="2:4" x14ac:dyDescent="0.35">
      <c r="B2356" s="38"/>
      <c r="C2356" s="208"/>
      <c r="D2356" s="38"/>
    </row>
    <row r="2357" spans="2:4" x14ac:dyDescent="0.35">
      <c r="B2357" s="38"/>
      <c r="C2357" s="208"/>
      <c r="D2357" s="38"/>
    </row>
    <row r="2358" spans="2:4" x14ac:dyDescent="0.35">
      <c r="B2358" s="38"/>
      <c r="C2358" s="208"/>
      <c r="D2358" s="38"/>
    </row>
    <row r="2359" spans="2:4" x14ac:dyDescent="0.35">
      <c r="B2359" s="38"/>
      <c r="C2359" s="208"/>
      <c r="D2359" s="38"/>
    </row>
    <row r="2360" spans="2:4" x14ac:dyDescent="0.35">
      <c r="B2360" s="38"/>
      <c r="C2360" s="208"/>
      <c r="D2360" s="38"/>
    </row>
    <row r="2361" spans="2:4" x14ac:dyDescent="0.35">
      <c r="B2361" s="38"/>
      <c r="C2361" s="208"/>
      <c r="D2361" s="38"/>
    </row>
    <row r="2362" spans="2:4" x14ac:dyDescent="0.35">
      <c r="B2362" s="38"/>
      <c r="C2362" s="208"/>
      <c r="D2362" s="38"/>
    </row>
    <row r="2363" spans="2:4" x14ac:dyDescent="0.35">
      <c r="B2363" s="38"/>
      <c r="C2363" s="208"/>
      <c r="D2363" s="38"/>
    </row>
    <row r="2364" spans="2:4" x14ac:dyDescent="0.35">
      <c r="B2364" s="38"/>
      <c r="C2364" s="208"/>
      <c r="D2364" s="38"/>
    </row>
    <row r="2365" spans="2:4" x14ac:dyDescent="0.35">
      <c r="B2365" s="38"/>
      <c r="C2365" s="208"/>
      <c r="D2365" s="38"/>
    </row>
    <row r="2366" spans="2:4" x14ac:dyDescent="0.35">
      <c r="B2366" s="38"/>
      <c r="C2366" s="208"/>
      <c r="D2366" s="38"/>
    </row>
    <row r="2367" spans="2:4" x14ac:dyDescent="0.35">
      <c r="B2367" s="38"/>
      <c r="C2367" s="208"/>
      <c r="D2367" s="38"/>
    </row>
    <row r="2368" spans="2:4" x14ac:dyDescent="0.35">
      <c r="B2368" s="38"/>
      <c r="C2368" s="208"/>
      <c r="D2368" s="38"/>
    </row>
    <row r="2369" spans="2:4" x14ac:dyDescent="0.35">
      <c r="B2369" s="38"/>
      <c r="C2369" s="208"/>
      <c r="D2369" s="38"/>
    </row>
    <row r="2370" spans="2:4" x14ac:dyDescent="0.35">
      <c r="B2370" s="38"/>
      <c r="C2370" s="208"/>
      <c r="D2370" s="38"/>
    </row>
    <row r="2371" spans="2:4" x14ac:dyDescent="0.35">
      <c r="B2371" s="38"/>
      <c r="C2371" s="208"/>
      <c r="D2371" s="38"/>
    </row>
    <row r="2372" spans="2:4" x14ac:dyDescent="0.35">
      <c r="B2372" s="38"/>
      <c r="C2372" s="208"/>
      <c r="D2372" s="38"/>
    </row>
    <row r="2373" spans="2:4" x14ac:dyDescent="0.35">
      <c r="B2373" s="38"/>
      <c r="C2373" s="208"/>
      <c r="D2373" s="38"/>
    </row>
    <row r="2374" spans="2:4" x14ac:dyDescent="0.35">
      <c r="B2374" s="38"/>
      <c r="C2374" s="208"/>
      <c r="D2374" s="38"/>
    </row>
    <row r="2375" spans="2:4" x14ac:dyDescent="0.35">
      <c r="B2375" s="38"/>
      <c r="C2375" s="208"/>
      <c r="D2375" s="38"/>
    </row>
    <row r="2376" spans="2:4" x14ac:dyDescent="0.35">
      <c r="B2376" s="38"/>
      <c r="C2376" s="208"/>
      <c r="D2376" s="38"/>
    </row>
    <row r="2377" spans="2:4" x14ac:dyDescent="0.35">
      <c r="B2377" s="38"/>
      <c r="C2377" s="208"/>
      <c r="D2377" s="38"/>
    </row>
    <row r="2378" spans="2:4" x14ac:dyDescent="0.35">
      <c r="B2378" s="38"/>
      <c r="C2378" s="208"/>
      <c r="D2378" s="38"/>
    </row>
    <row r="2379" spans="2:4" x14ac:dyDescent="0.35">
      <c r="B2379" s="38"/>
      <c r="C2379" s="208"/>
      <c r="D2379" s="38"/>
    </row>
    <row r="2380" spans="2:4" x14ac:dyDescent="0.35">
      <c r="B2380" s="38"/>
      <c r="C2380" s="208"/>
      <c r="D2380" s="38"/>
    </row>
    <row r="2381" spans="2:4" x14ac:dyDescent="0.35">
      <c r="B2381" s="38"/>
      <c r="C2381" s="208"/>
      <c r="D2381" s="38"/>
    </row>
    <row r="2382" spans="2:4" x14ac:dyDescent="0.35">
      <c r="B2382" s="38"/>
      <c r="C2382" s="208"/>
      <c r="D2382" s="38"/>
    </row>
    <row r="2383" spans="2:4" x14ac:dyDescent="0.35">
      <c r="B2383" s="38"/>
      <c r="C2383" s="208"/>
      <c r="D2383" s="38"/>
    </row>
    <row r="2384" spans="2:4" x14ac:dyDescent="0.35">
      <c r="B2384" s="38"/>
      <c r="C2384" s="208"/>
      <c r="D2384" s="38"/>
    </row>
    <row r="2385" spans="2:4" x14ac:dyDescent="0.35">
      <c r="B2385" s="38"/>
      <c r="C2385" s="208"/>
      <c r="D2385" s="38"/>
    </row>
    <row r="2386" spans="2:4" x14ac:dyDescent="0.35">
      <c r="B2386" s="38"/>
      <c r="C2386" s="208"/>
      <c r="D2386" s="38"/>
    </row>
    <row r="2387" spans="2:4" x14ac:dyDescent="0.35">
      <c r="B2387" s="38"/>
      <c r="C2387" s="208"/>
      <c r="D2387" s="38"/>
    </row>
    <row r="2388" spans="2:4" x14ac:dyDescent="0.35">
      <c r="B2388" s="38"/>
      <c r="C2388" s="208"/>
      <c r="D2388" s="38"/>
    </row>
    <row r="2389" spans="2:4" x14ac:dyDescent="0.35">
      <c r="B2389" s="38"/>
      <c r="C2389" s="208"/>
      <c r="D2389" s="38"/>
    </row>
    <row r="2390" spans="2:4" x14ac:dyDescent="0.35">
      <c r="B2390" s="38"/>
      <c r="C2390" s="208"/>
      <c r="D2390" s="38"/>
    </row>
    <row r="2391" spans="2:4" x14ac:dyDescent="0.35">
      <c r="B2391" s="38"/>
      <c r="C2391" s="208"/>
      <c r="D2391" s="38"/>
    </row>
    <row r="2392" spans="2:4" x14ac:dyDescent="0.35">
      <c r="B2392" s="38"/>
      <c r="C2392" s="208"/>
      <c r="D2392" s="38"/>
    </row>
    <row r="2393" spans="2:4" x14ac:dyDescent="0.35">
      <c r="B2393" s="38"/>
      <c r="C2393" s="208"/>
      <c r="D2393" s="38"/>
    </row>
    <row r="2394" spans="2:4" x14ac:dyDescent="0.35">
      <c r="B2394" s="38"/>
      <c r="C2394" s="208"/>
      <c r="D2394" s="38"/>
    </row>
    <row r="2395" spans="2:4" x14ac:dyDescent="0.35">
      <c r="B2395" s="38"/>
      <c r="C2395" s="208"/>
      <c r="D2395" s="38"/>
    </row>
    <row r="2396" spans="2:4" x14ac:dyDescent="0.35">
      <c r="B2396" s="38"/>
      <c r="C2396" s="208"/>
      <c r="D2396" s="38"/>
    </row>
    <row r="2397" spans="2:4" x14ac:dyDescent="0.35">
      <c r="B2397" s="38"/>
      <c r="C2397" s="208"/>
      <c r="D2397" s="38"/>
    </row>
    <row r="2398" spans="2:4" x14ac:dyDescent="0.35">
      <c r="B2398" s="38"/>
      <c r="C2398" s="208"/>
      <c r="D2398" s="38"/>
    </row>
    <row r="2399" spans="2:4" x14ac:dyDescent="0.35">
      <c r="B2399" s="38"/>
      <c r="C2399" s="208"/>
      <c r="D2399" s="38"/>
    </row>
    <row r="2400" spans="2:4" x14ac:dyDescent="0.35">
      <c r="B2400" s="38"/>
      <c r="C2400" s="208"/>
      <c r="D2400" s="38"/>
    </row>
    <row r="2401" spans="2:4" x14ac:dyDescent="0.35">
      <c r="B2401" s="38"/>
      <c r="C2401" s="208"/>
      <c r="D2401" s="38"/>
    </row>
    <row r="2402" spans="2:4" x14ac:dyDescent="0.35">
      <c r="B2402" s="38"/>
      <c r="C2402" s="208"/>
      <c r="D2402" s="38"/>
    </row>
    <row r="2403" spans="2:4" x14ac:dyDescent="0.35">
      <c r="B2403" s="38"/>
      <c r="C2403" s="208"/>
      <c r="D2403" s="38"/>
    </row>
    <row r="2404" spans="2:4" x14ac:dyDescent="0.35">
      <c r="B2404" s="38"/>
      <c r="C2404" s="208"/>
      <c r="D2404" s="38"/>
    </row>
    <row r="2405" spans="2:4" x14ac:dyDescent="0.35">
      <c r="B2405" s="38"/>
      <c r="C2405" s="208"/>
      <c r="D2405" s="38"/>
    </row>
    <row r="2406" spans="2:4" x14ac:dyDescent="0.35">
      <c r="B2406" s="38"/>
      <c r="C2406" s="208"/>
      <c r="D2406" s="38"/>
    </row>
    <row r="2407" spans="2:4" x14ac:dyDescent="0.35">
      <c r="B2407" s="38"/>
      <c r="C2407" s="208"/>
      <c r="D2407" s="38"/>
    </row>
    <row r="2408" spans="2:4" x14ac:dyDescent="0.35">
      <c r="B2408" s="38"/>
      <c r="C2408" s="208"/>
      <c r="D2408" s="38"/>
    </row>
    <row r="2409" spans="2:4" x14ac:dyDescent="0.35">
      <c r="B2409" s="38"/>
      <c r="C2409" s="208"/>
      <c r="D2409" s="38"/>
    </row>
    <row r="2410" spans="2:4" x14ac:dyDescent="0.35">
      <c r="B2410" s="38"/>
      <c r="C2410" s="208"/>
      <c r="D2410" s="38"/>
    </row>
    <row r="2411" spans="2:4" x14ac:dyDescent="0.35">
      <c r="B2411" s="38"/>
      <c r="C2411" s="208"/>
      <c r="D2411" s="38"/>
    </row>
    <row r="2412" spans="2:4" x14ac:dyDescent="0.35">
      <c r="B2412" s="38"/>
      <c r="C2412" s="208"/>
      <c r="D2412" s="38"/>
    </row>
    <row r="2413" spans="2:4" x14ac:dyDescent="0.35">
      <c r="B2413" s="38"/>
      <c r="C2413" s="208"/>
      <c r="D2413" s="38"/>
    </row>
    <row r="2414" spans="2:4" x14ac:dyDescent="0.35">
      <c r="B2414" s="38"/>
      <c r="C2414" s="208"/>
      <c r="D2414" s="38"/>
    </row>
    <row r="2415" spans="2:4" x14ac:dyDescent="0.35">
      <c r="B2415" s="38"/>
      <c r="C2415" s="208"/>
      <c r="D2415" s="38"/>
    </row>
    <row r="2416" spans="2:4" x14ac:dyDescent="0.35">
      <c r="B2416" s="38"/>
      <c r="C2416" s="208"/>
      <c r="D2416" s="38"/>
    </row>
    <row r="2417" spans="2:4" x14ac:dyDescent="0.35">
      <c r="B2417" s="38"/>
      <c r="C2417" s="208"/>
      <c r="D2417" s="38"/>
    </row>
    <row r="2418" spans="2:4" x14ac:dyDescent="0.35">
      <c r="B2418" s="38"/>
      <c r="C2418" s="208"/>
      <c r="D2418" s="38"/>
    </row>
    <row r="2419" spans="2:4" x14ac:dyDescent="0.35">
      <c r="B2419" s="38"/>
      <c r="C2419" s="208"/>
      <c r="D2419" s="38"/>
    </row>
    <row r="2420" spans="2:4" x14ac:dyDescent="0.35">
      <c r="B2420" s="38"/>
      <c r="C2420" s="208"/>
      <c r="D2420" s="38"/>
    </row>
    <row r="2421" spans="2:4" x14ac:dyDescent="0.35">
      <c r="B2421" s="38"/>
      <c r="C2421" s="208"/>
      <c r="D2421" s="38"/>
    </row>
    <row r="2422" spans="2:4" x14ac:dyDescent="0.35">
      <c r="B2422" s="38"/>
      <c r="C2422" s="208"/>
      <c r="D2422" s="38"/>
    </row>
    <row r="2423" spans="2:4" x14ac:dyDescent="0.35">
      <c r="B2423" s="38"/>
      <c r="C2423" s="208"/>
      <c r="D2423" s="38"/>
    </row>
    <row r="2424" spans="2:4" x14ac:dyDescent="0.35">
      <c r="B2424" s="38"/>
      <c r="C2424" s="208"/>
      <c r="D2424" s="38"/>
    </row>
    <row r="2425" spans="2:4" x14ac:dyDescent="0.35">
      <c r="B2425" s="38"/>
      <c r="C2425" s="208"/>
      <c r="D2425" s="38"/>
    </row>
    <row r="2426" spans="2:4" x14ac:dyDescent="0.35">
      <c r="B2426" s="38"/>
      <c r="C2426" s="208"/>
      <c r="D2426" s="38"/>
    </row>
    <row r="2427" spans="2:4" x14ac:dyDescent="0.35">
      <c r="B2427" s="38"/>
      <c r="C2427" s="208"/>
      <c r="D2427" s="38"/>
    </row>
    <row r="2428" spans="2:4" x14ac:dyDescent="0.35">
      <c r="B2428" s="38"/>
      <c r="C2428" s="208"/>
      <c r="D2428" s="38"/>
    </row>
    <row r="2429" spans="2:4" x14ac:dyDescent="0.35">
      <c r="B2429" s="38"/>
      <c r="C2429" s="208"/>
      <c r="D2429" s="38"/>
    </row>
    <row r="2430" spans="2:4" x14ac:dyDescent="0.35">
      <c r="B2430" s="38"/>
      <c r="C2430" s="208"/>
      <c r="D2430" s="38"/>
    </row>
    <row r="2431" spans="2:4" x14ac:dyDescent="0.35">
      <c r="B2431" s="38"/>
      <c r="C2431" s="208"/>
      <c r="D2431" s="38"/>
    </row>
    <row r="2432" spans="2:4" x14ac:dyDescent="0.35">
      <c r="B2432" s="38"/>
      <c r="C2432" s="208"/>
      <c r="D2432" s="38"/>
    </row>
    <row r="2433" spans="2:4" x14ac:dyDescent="0.35">
      <c r="B2433" s="38"/>
      <c r="C2433" s="208"/>
      <c r="D2433" s="38"/>
    </row>
    <row r="2434" spans="2:4" x14ac:dyDescent="0.35">
      <c r="B2434" s="38"/>
      <c r="C2434" s="208"/>
      <c r="D2434" s="38"/>
    </row>
    <row r="2435" spans="2:4" x14ac:dyDescent="0.35">
      <c r="B2435" s="38"/>
      <c r="C2435" s="208"/>
      <c r="D2435" s="38"/>
    </row>
    <row r="2436" spans="2:4" x14ac:dyDescent="0.35">
      <c r="B2436" s="38"/>
      <c r="C2436" s="208"/>
      <c r="D2436" s="38"/>
    </row>
    <row r="2437" spans="2:4" x14ac:dyDescent="0.35">
      <c r="B2437" s="38"/>
      <c r="C2437" s="208"/>
      <c r="D2437" s="38"/>
    </row>
    <row r="2438" spans="2:4" x14ac:dyDescent="0.35">
      <c r="B2438" s="38"/>
      <c r="C2438" s="208"/>
      <c r="D2438" s="38"/>
    </row>
    <row r="2439" spans="2:4" x14ac:dyDescent="0.35">
      <c r="B2439" s="38"/>
      <c r="C2439" s="208"/>
      <c r="D2439" s="38"/>
    </row>
    <row r="2440" spans="2:4" x14ac:dyDescent="0.35">
      <c r="B2440" s="38"/>
      <c r="C2440" s="208"/>
      <c r="D2440" s="38"/>
    </row>
    <row r="2441" spans="2:4" x14ac:dyDescent="0.35">
      <c r="B2441" s="38"/>
      <c r="C2441" s="208"/>
      <c r="D2441" s="38"/>
    </row>
    <row r="2442" spans="2:4" x14ac:dyDescent="0.35">
      <c r="B2442" s="38"/>
      <c r="C2442" s="208"/>
      <c r="D2442" s="38"/>
    </row>
    <row r="2443" spans="2:4" x14ac:dyDescent="0.35">
      <c r="B2443" s="38"/>
      <c r="C2443" s="208"/>
      <c r="D2443" s="38"/>
    </row>
    <row r="2444" spans="2:4" x14ac:dyDescent="0.35">
      <c r="B2444" s="38"/>
      <c r="C2444" s="208"/>
      <c r="D2444" s="38"/>
    </row>
    <row r="2445" spans="2:4" x14ac:dyDescent="0.35">
      <c r="B2445" s="38"/>
      <c r="C2445" s="208"/>
      <c r="D2445" s="38"/>
    </row>
    <row r="2446" spans="2:4" x14ac:dyDescent="0.35">
      <c r="B2446" s="38"/>
      <c r="C2446" s="208"/>
      <c r="D2446" s="38"/>
    </row>
    <row r="2447" spans="2:4" x14ac:dyDescent="0.35">
      <c r="B2447" s="38"/>
      <c r="C2447" s="208"/>
      <c r="D2447" s="38"/>
    </row>
    <row r="2448" spans="2:4" x14ac:dyDescent="0.35">
      <c r="B2448" s="38"/>
      <c r="C2448" s="208"/>
      <c r="D2448" s="38"/>
    </row>
    <row r="2449" spans="2:4" x14ac:dyDescent="0.35">
      <c r="B2449" s="38"/>
      <c r="C2449" s="208"/>
      <c r="D2449" s="38"/>
    </row>
    <row r="2450" spans="2:4" x14ac:dyDescent="0.35">
      <c r="B2450" s="38"/>
      <c r="C2450" s="208"/>
      <c r="D2450" s="38"/>
    </row>
    <row r="2451" spans="2:4" x14ac:dyDescent="0.35">
      <c r="B2451" s="38"/>
      <c r="C2451" s="208"/>
      <c r="D2451" s="38"/>
    </row>
    <row r="2452" spans="2:4" x14ac:dyDescent="0.35">
      <c r="B2452" s="38"/>
      <c r="C2452" s="208"/>
      <c r="D2452" s="38"/>
    </row>
    <row r="2453" spans="2:4" x14ac:dyDescent="0.35">
      <c r="B2453" s="38"/>
      <c r="C2453" s="208"/>
      <c r="D2453" s="38"/>
    </row>
    <row r="2454" spans="2:4" x14ac:dyDescent="0.35">
      <c r="B2454" s="38"/>
      <c r="C2454" s="208"/>
      <c r="D2454" s="38"/>
    </row>
    <row r="2455" spans="2:4" x14ac:dyDescent="0.35">
      <c r="B2455" s="38"/>
      <c r="C2455" s="208"/>
      <c r="D2455" s="38"/>
    </row>
    <row r="2456" spans="2:4" x14ac:dyDescent="0.35">
      <c r="B2456" s="38"/>
      <c r="C2456" s="208"/>
      <c r="D2456" s="38"/>
    </row>
    <row r="2457" spans="2:4" x14ac:dyDescent="0.35">
      <c r="B2457" s="38"/>
      <c r="C2457" s="208"/>
      <c r="D2457" s="38"/>
    </row>
    <row r="2458" spans="2:4" x14ac:dyDescent="0.35">
      <c r="B2458" s="38"/>
      <c r="C2458" s="208"/>
      <c r="D2458" s="38"/>
    </row>
    <row r="2459" spans="2:4" x14ac:dyDescent="0.35">
      <c r="B2459" s="38"/>
      <c r="C2459" s="208"/>
      <c r="D2459" s="38"/>
    </row>
    <row r="2460" spans="2:4" x14ac:dyDescent="0.35">
      <c r="B2460" s="38"/>
      <c r="C2460" s="208"/>
      <c r="D2460" s="38"/>
    </row>
    <row r="2461" spans="2:4" x14ac:dyDescent="0.35">
      <c r="B2461" s="38"/>
      <c r="C2461" s="208"/>
      <c r="D2461" s="38"/>
    </row>
    <row r="2462" spans="2:4" x14ac:dyDescent="0.35">
      <c r="B2462" s="38"/>
      <c r="C2462" s="208"/>
      <c r="D2462" s="38"/>
    </row>
    <row r="2463" spans="2:4" x14ac:dyDescent="0.35">
      <c r="B2463" s="38"/>
      <c r="C2463" s="208"/>
      <c r="D2463" s="38"/>
    </row>
    <row r="2464" spans="2:4" x14ac:dyDescent="0.35">
      <c r="B2464" s="38"/>
      <c r="C2464" s="208"/>
      <c r="D2464" s="38"/>
    </row>
    <row r="2465" spans="2:4" x14ac:dyDescent="0.35">
      <c r="B2465" s="38"/>
      <c r="C2465" s="208"/>
      <c r="D2465" s="38"/>
    </row>
    <row r="2466" spans="2:4" x14ac:dyDescent="0.35">
      <c r="B2466" s="38"/>
      <c r="C2466" s="208"/>
      <c r="D2466" s="38"/>
    </row>
    <row r="2467" spans="2:4" x14ac:dyDescent="0.35">
      <c r="B2467" s="38"/>
      <c r="C2467" s="208"/>
      <c r="D2467" s="38"/>
    </row>
    <row r="2468" spans="2:4" x14ac:dyDescent="0.35">
      <c r="B2468" s="38"/>
      <c r="C2468" s="208"/>
      <c r="D2468" s="38"/>
    </row>
    <row r="2469" spans="2:4" x14ac:dyDescent="0.35">
      <c r="B2469" s="38"/>
      <c r="C2469" s="208"/>
      <c r="D2469" s="38"/>
    </row>
    <row r="2470" spans="2:4" x14ac:dyDescent="0.35">
      <c r="B2470" s="38"/>
      <c r="C2470" s="208"/>
      <c r="D2470" s="38"/>
    </row>
    <row r="2471" spans="2:4" x14ac:dyDescent="0.35">
      <c r="B2471" s="38"/>
      <c r="C2471" s="208"/>
      <c r="D2471" s="38"/>
    </row>
    <row r="2472" spans="2:4" x14ac:dyDescent="0.35">
      <c r="B2472" s="38"/>
      <c r="C2472" s="208"/>
      <c r="D2472" s="38"/>
    </row>
    <row r="2473" spans="2:4" x14ac:dyDescent="0.35">
      <c r="B2473" s="38"/>
      <c r="C2473" s="208"/>
      <c r="D2473" s="38"/>
    </row>
    <row r="2474" spans="2:4" x14ac:dyDescent="0.35">
      <c r="B2474" s="38"/>
      <c r="C2474" s="208"/>
      <c r="D2474" s="38"/>
    </row>
    <row r="2475" spans="2:4" x14ac:dyDescent="0.35">
      <c r="B2475" s="38"/>
      <c r="C2475" s="208"/>
      <c r="D2475" s="38"/>
    </row>
    <row r="2476" spans="2:4" x14ac:dyDescent="0.35">
      <c r="B2476" s="38"/>
      <c r="C2476" s="208"/>
      <c r="D2476" s="38"/>
    </row>
    <row r="2477" spans="2:4" x14ac:dyDescent="0.35">
      <c r="B2477" s="38"/>
      <c r="C2477" s="208"/>
      <c r="D2477" s="38"/>
    </row>
    <row r="2478" spans="2:4" x14ac:dyDescent="0.35">
      <c r="B2478" s="38"/>
      <c r="C2478" s="208"/>
      <c r="D2478" s="38"/>
    </row>
    <row r="2479" spans="2:4" x14ac:dyDescent="0.35">
      <c r="B2479" s="38"/>
      <c r="C2479" s="208"/>
      <c r="D2479" s="38"/>
    </row>
    <row r="2480" spans="2:4" x14ac:dyDescent="0.35">
      <c r="B2480" s="38"/>
      <c r="C2480" s="208"/>
      <c r="D2480" s="38"/>
    </row>
    <row r="2481" spans="2:4" x14ac:dyDescent="0.35">
      <c r="B2481" s="38"/>
      <c r="C2481" s="208"/>
      <c r="D2481" s="38"/>
    </row>
    <row r="2482" spans="2:4" x14ac:dyDescent="0.35">
      <c r="B2482" s="38"/>
      <c r="C2482" s="208"/>
      <c r="D2482" s="38"/>
    </row>
    <row r="2483" spans="2:4" x14ac:dyDescent="0.35">
      <c r="B2483" s="38"/>
      <c r="C2483" s="208"/>
      <c r="D2483" s="38"/>
    </row>
    <row r="2484" spans="2:4" x14ac:dyDescent="0.35">
      <c r="B2484" s="38"/>
      <c r="C2484" s="208"/>
      <c r="D2484" s="38"/>
    </row>
    <row r="2485" spans="2:4" x14ac:dyDescent="0.35">
      <c r="B2485" s="38"/>
      <c r="C2485" s="208"/>
      <c r="D2485" s="38"/>
    </row>
    <row r="2486" spans="2:4" x14ac:dyDescent="0.35">
      <c r="B2486" s="38"/>
      <c r="C2486" s="208"/>
      <c r="D2486" s="38"/>
    </row>
    <row r="2487" spans="2:4" x14ac:dyDescent="0.35">
      <c r="B2487" s="38"/>
      <c r="C2487" s="208"/>
      <c r="D2487" s="38"/>
    </row>
    <row r="2488" spans="2:4" x14ac:dyDescent="0.35">
      <c r="B2488" s="38"/>
      <c r="C2488" s="208"/>
      <c r="D2488" s="38"/>
    </row>
    <row r="2489" spans="2:4" x14ac:dyDescent="0.35">
      <c r="B2489" s="38"/>
      <c r="C2489" s="208"/>
      <c r="D2489" s="38"/>
    </row>
    <row r="2490" spans="2:4" x14ac:dyDescent="0.35">
      <c r="B2490" s="38"/>
      <c r="C2490" s="208"/>
      <c r="D2490" s="38"/>
    </row>
    <row r="2491" spans="2:4" x14ac:dyDescent="0.35">
      <c r="B2491" s="38"/>
      <c r="C2491" s="208"/>
      <c r="D2491" s="38"/>
    </row>
    <row r="2492" spans="2:4" x14ac:dyDescent="0.35">
      <c r="B2492" s="38"/>
      <c r="C2492" s="208"/>
      <c r="D2492" s="38"/>
    </row>
    <row r="2493" spans="2:4" x14ac:dyDescent="0.35">
      <c r="B2493" s="38"/>
      <c r="C2493" s="208"/>
      <c r="D2493" s="38"/>
    </row>
    <row r="2494" spans="2:4" x14ac:dyDescent="0.35">
      <c r="B2494" s="38"/>
      <c r="C2494" s="208"/>
      <c r="D2494" s="38"/>
    </row>
    <row r="2495" spans="2:4" x14ac:dyDescent="0.35">
      <c r="B2495" s="38"/>
      <c r="C2495" s="208"/>
      <c r="D2495" s="38"/>
    </row>
    <row r="2496" spans="2:4" x14ac:dyDescent="0.35">
      <c r="B2496" s="38"/>
      <c r="C2496" s="208"/>
      <c r="D2496" s="38"/>
    </row>
    <row r="2497" spans="2:4" x14ac:dyDescent="0.35">
      <c r="B2497" s="38"/>
      <c r="C2497" s="208"/>
      <c r="D2497" s="38"/>
    </row>
    <row r="2498" spans="2:4" x14ac:dyDescent="0.35">
      <c r="B2498" s="38"/>
      <c r="C2498" s="208"/>
      <c r="D2498" s="38"/>
    </row>
    <row r="2499" spans="2:4" x14ac:dyDescent="0.35">
      <c r="B2499" s="38"/>
      <c r="C2499" s="208"/>
      <c r="D2499" s="38"/>
    </row>
    <row r="2500" spans="2:4" x14ac:dyDescent="0.35">
      <c r="B2500" s="38"/>
      <c r="C2500" s="208"/>
      <c r="D2500" s="38"/>
    </row>
    <row r="2501" spans="2:4" x14ac:dyDescent="0.35">
      <c r="B2501" s="38"/>
      <c r="C2501" s="208"/>
      <c r="D2501" s="38"/>
    </row>
    <row r="2502" spans="2:4" x14ac:dyDescent="0.35">
      <c r="B2502" s="38"/>
      <c r="C2502" s="208"/>
      <c r="D2502" s="38"/>
    </row>
    <row r="2503" spans="2:4" x14ac:dyDescent="0.35">
      <c r="B2503" s="38"/>
      <c r="C2503" s="208"/>
      <c r="D2503" s="38"/>
    </row>
    <row r="2504" spans="2:4" x14ac:dyDescent="0.35">
      <c r="B2504" s="38"/>
      <c r="C2504" s="208"/>
      <c r="D2504" s="38"/>
    </row>
    <row r="2505" spans="2:4" x14ac:dyDescent="0.35">
      <c r="B2505" s="38"/>
      <c r="C2505" s="208"/>
      <c r="D2505" s="38"/>
    </row>
    <row r="2506" spans="2:4" x14ac:dyDescent="0.35">
      <c r="B2506" s="38"/>
      <c r="C2506" s="208"/>
      <c r="D2506" s="38"/>
    </row>
    <row r="2507" spans="2:4" x14ac:dyDescent="0.35">
      <c r="B2507" s="38"/>
      <c r="C2507" s="208"/>
      <c r="D2507" s="38"/>
    </row>
    <row r="2508" spans="2:4" x14ac:dyDescent="0.35">
      <c r="B2508" s="38"/>
      <c r="C2508" s="208"/>
      <c r="D2508" s="38"/>
    </row>
    <row r="2509" spans="2:4" x14ac:dyDescent="0.35">
      <c r="B2509" s="38"/>
      <c r="C2509" s="208"/>
      <c r="D2509" s="38"/>
    </row>
    <row r="2510" spans="2:4" x14ac:dyDescent="0.35">
      <c r="B2510" s="38"/>
      <c r="C2510" s="208"/>
      <c r="D2510" s="38"/>
    </row>
    <row r="2511" spans="2:4" x14ac:dyDescent="0.35">
      <c r="B2511" s="38"/>
      <c r="C2511" s="208"/>
      <c r="D2511" s="38"/>
    </row>
    <row r="2512" spans="2:4" x14ac:dyDescent="0.35">
      <c r="B2512" s="38"/>
      <c r="C2512" s="208"/>
      <c r="D2512" s="38"/>
    </row>
    <row r="2513" spans="2:4" x14ac:dyDescent="0.35">
      <c r="B2513" s="38"/>
      <c r="C2513" s="208"/>
      <c r="D2513" s="38"/>
    </row>
    <row r="2514" spans="2:4" x14ac:dyDescent="0.35">
      <c r="B2514" s="38"/>
      <c r="C2514" s="208"/>
      <c r="D2514" s="38"/>
    </row>
    <row r="2515" spans="2:4" x14ac:dyDescent="0.35">
      <c r="B2515" s="38"/>
      <c r="C2515" s="208"/>
      <c r="D2515" s="38"/>
    </row>
    <row r="2516" spans="2:4" x14ac:dyDescent="0.35">
      <c r="B2516" s="38"/>
      <c r="C2516" s="208"/>
      <c r="D2516" s="38"/>
    </row>
    <row r="2517" spans="2:4" x14ac:dyDescent="0.35">
      <c r="B2517" s="38"/>
      <c r="C2517" s="208"/>
      <c r="D2517" s="38"/>
    </row>
    <row r="2518" spans="2:4" x14ac:dyDescent="0.35">
      <c r="B2518" s="38"/>
      <c r="C2518" s="208"/>
      <c r="D2518" s="38"/>
    </row>
    <row r="2519" spans="2:4" x14ac:dyDescent="0.35">
      <c r="B2519" s="38"/>
      <c r="C2519" s="208"/>
      <c r="D2519" s="38"/>
    </row>
    <row r="2520" spans="2:4" x14ac:dyDescent="0.35">
      <c r="B2520" s="38"/>
      <c r="C2520" s="208"/>
      <c r="D2520" s="38"/>
    </row>
    <row r="2521" spans="2:4" x14ac:dyDescent="0.35">
      <c r="B2521" s="38"/>
      <c r="C2521" s="208"/>
      <c r="D2521" s="38"/>
    </row>
    <row r="2522" spans="2:4" x14ac:dyDescent="0.35">
      <c r="B2522" s="38"/>
      <c r="C2522" s="208"/>
      <c r="D2522" s="38"/>
    </row>
    <row r="2523" spans="2:4" x14ac:dyDescent="0.35">
      <c r="B2523" s="38"/>
      <c r="C2523" s="208"/>
      <c r="D2523" s="38"/>
    </row>
    <row r="2524" spans="2:4" x14ac:dyDescent="0.35">
      <c r="B2524" s="38"/>
      <c r="C2524" s="208"/>
      <c r="D2524" s="38"/>
    </row>
    <row r="2525" spans="2:4" x14ac:dyDescent="0.35">
      <c r="B2525" s="38"/>
      <c r="C2525" s="208"/>
      <c r="D2525" s="38"/>
    </row>
    <row r="2526" spans="2:4" x14ac:dyDescent="0.35">
      <c r="B2526" s="38"/>
      <c r="C2526" s="208"/>
      <c r="D2526" s="38"/>
    </row>
    <row r="2527" spans="2:4" x14ac:dyDescent="0.35">
      <c r="B2527" s="38"/>
      <c r="C2527" s="208"/>
      <c r="D2527" s="38"/>
    </row>
    <row r="2528" spans="2:4" x14ac:dyDescent="0.35">
      <c r="B2528" s="38"/>
      <c r="C2528" s="208"/>
      <c r="D2528" s="38"/>
    </row>
    <row r="2529" spans="2:4" x14ac:dyDescent="0.35">
      <c r="B2529" s="38"/>
      <c r="C2529" s="208"/>
      <c r="D2529" s="38"/>
    </row>
    <row r="2530" spans="2:4" x14ac:dyDescent="0.35">
      <c r="B2530" s="38"/>
      <c r="C2530" s="208"/>
      <c r="D2530" s="38"/>
    </row>
    <row r="2531" spans="2:4" x14ac:dyDescent="0.35">
      <c r="B2531" s="38"/>
      <c r="C2531" s="208"/>
      <c r="D2531" s="38"/>
    </row>
    <row r="2532" spans="2:4" x14ac:dyDescent="0.35">
      <c r="B2532" s="38"/>
      <c r="C2532" s="208"/>
      <c r="D2532" s="38"/>
    </row>
    <row r="2533" spans="2:4" x14ac:dyDescent="0.35">
      <c r="B2533" s="38"/>
      <c r="C2533" s="208"/>
      <c r="D2533" s="38"/>
    </row>
    <row r="2534" spans="2:4" x14ac:dyDescent="0.35">
      <c r="B2534" s="38"/>
      <c r="C2534" s="208"/>
      <c r="D2534" s="38"/>
    </row>
    <row r="2535" spans="2:4" x14ac:dyDescent="0.35">
      <c r="B2535" s="38"/>
      <c r="C2535" s="208"/>
      <c r="D2535" s="38"/>
    </row>
    <row r="2536" spans="2:4" x14ac:dyDescent="0.35">
      <c r="B2536" s="38"/>
      <c r="C2536" s="208"/>
      <c r="D2536" s="38"/>
    </row>
    <row r="2537" spans="2:4" x14ac:dyDescent="0.35">
      <c r="B2537" s="38"/>
      <c r="C2537" s="208"/>
      <c r="D2537" s="38"/>
    </row>
    <row r="2538" spans="2:4" x14ac:dyDescent="0.35">
      <c r="B2538" s="38"/>
      <c r="C2538" s="208"/>
      <c r="D2538" s="38"/>
    </row>
    <row r="2539" spans="2:4" x14ac:dyDescent="0.35">
      <c r="B2539" s="38"/>
      <c r="C2539" s="208"/>
      <c r="D2539" s="38"/>
    </row>
    <row r="2540" spans="2:4" x14ac:dyDescent="0.35">
      <c r="B2540" s="38"/>
      <c r="C2540" s="208"/>
      <c r="D2540" s="38"/>
    </row>
    <row r="2541" spans="2:4" x14ac:dyDescent="0.35">
      <c r="B2541" s="38"/>
      <c r="C2541" s="208"/>
      <c r="D2541" s="38"/>
    </row>
    <row r="2542" spans="2:4" x14ac:dyDescent="0.35">
      <c r="B2542" s="38"/>
      <c r="C2542" s="208"/>
      <c r="D2542" s="38"/>
    </row>
    <row r="2543" spans="2:4" x14ac:dyDescent="0.35">
      <c r="B2543" s="38"/>
      <c r="C2543" s="208"/>
      <c r="D2543" s="38"/>
    </row>
    <row r="2544" spans="2:4" x14ac:dyDescent="0.35">
      <c r="B2544" s="38"/>
      <c r="C2544" s="208"/>
      <c r="D2544" s="38"/>
    </row>
    <row r="2545" spans="2:4" x14ac:dyDescent="0.35">
      <c r="B2545" s="38"/>
      <c r="C2545" s="208"/>
      <c r="D2545" s="38"/>
    </row>
    <row r="2546" spans="2:4" x14ac:dyDescent="0.35">
      <c r="B2546" s="38"/>
      <c r="C2546" s="208"/>
      <c r="D2546" s="38"/>
    </row>
    <row r="2547" spans="2:4" x14ac:dyDescent="0.35">
      <c r="B2547" s="38"/>
      <c r="C2547" s="208"/>
      <c r="D2547" s="38"/>
    </row>
    <row r="2548" spans="2:4" x14ac:dyDescent="0.35">
      <c r="B2548" s="38"/>
      <c r="C2548" s="208"/>
      <c r="D2548" s="38"/>
    </row>
    <row r="2549" spans="2:4" x14ac:dyDescent="0.35">
      <c r="B2549" s="38"/>
      <c r="C2549" s="208"/>
      <c r="D2549" s="38"/>
    </row>
    <row r="2550" spans="2:4" x14ac:dyDescent="0.35">
      <c r="B2550" s="38"/>
      <c r="C2550" s="208"/>
      <c r="D2550" s="38"/>
    </row>
    <row r="2551" spans="2:4" x14ac:dyDescent="0.35">
      <c r="B2551" s="38"/>
      <c r="C2551" s="208"/>
      <c r="D2551" s="38"/>
    </row>
    <row r="2552" spans="2:4" x14ac:dyDescent="0.35">
      <c r="B2552" s="38"/>
      <c r="C2552" s="208"/>
      <c r="D2552" s="38"/>
    </row>
    <row r="2553" spans="2:4" x14ac:dyDescent="0.35">
      <c r="B2553" s="38"/>
      <c r="C2553" s="208"/>
      <c r="D2553" s="38"/>
    </row>
    <row r="2554" spans="2:4" x14ac:dyDescent="0.35">
      <c r="B2554" s="38"/>
      <c r="C2554" s="208"/>
      <c r="D2554" s="38"/>
    </row>
    <row r="2555" spans="2:4" x14ac:dyDescent="0.35">
      <c r="B2555" s="38"/>
      <c r="C2555" s="208"/>
      <c r="D2555" s="38"/>
    </row>
    <row r="2556" spans="2:4" x14ac:dyDescent="0.35">
      <c r="B2556" s="38"/>
      <c r="C2556" s="208"/>
      <c r="D2556" s="38"/>
    </row>
    <row r="2557" spans="2:4" x14ac:dyDescent="0.35">
      <c r="B2557" s="38"/>
      <c r="C2557" s="208"/>
      <c r="D2557" s="38"/>
    </row>
    <row r="2558" spans="2:4" x14ac:dyDescent="0.35">
      <c r="B2558" s="38"/>
      <c r="C2558" s="208"/>
      <c r="D2558" s="38"/>
    </row>
    <row r="2559" spans="2:4" x14ac:dyDescent="0.35">
      <c r="B2559" s="38"/>
      <c r="C2559" s="208"/>
      <c r="D2559" s="38"/>
    </row>
    <row r="2560" spans="2:4" x14ac:dyDescent="0.35">
      <c r="B2560" s="38"/>
      <c r="C2560" s="208"/>
      <c r="D2560" s="38"/>
    </row>
    <row r="2561" spans="2:4" x14ac:dyDescent="0.35">
      <c r="B2561" s="38"/>
      <c r="C2561" s="208"/>
      <c r="D2561" s="38"/>
    </row>
    <row r="2562" spans="2:4" x14ac:dyDescent="0.35">
      <c r="B2562" s="38"/>
      <c r="C2562" s="208"/>
      <c r="D2562" s="38"/>
    </row>
    <row r="2563" spans="2:4" x14ac:dyDescent="0.35">
      <c r="B2563" s="38"/>
      <c r="C2563" s="208"/>
      <c r="D2563" s="38"/>
    </row>
    <row r="2564" spans="2:4" x14ac:dyDescent="0.35">
      <c r="B2564" s="38"/>
      <c r="C2564" s="208"/>
      <c r="D2564" s="38"/>
    </row>
    <row r="2565" spans="2:4" x14ac:dyDescent="0.35">
      <c r="B2565" s="38"/>
      <c r="C2565" s="208"/>
      <c r="D2565" s="38"/>
    </row>
    <row r="2566" spans="2:4" x14ac:dyDescent="0.35">
      <c r="B2566" s="38"/>
      <c r="C2566" s="208"/>
      <c r="D2566" s="38"/>
    </row>
    <row r="2567" spans="2:4" x14ac:dyDescent="0.35">
      <c r="B2567" s="38"/>
      <c r="C2567" s="208"/>
      <c r="D2567" s="38"/>
    </row>
    <row r="2568" spans="2:4" x14ac:dyDescent="0.35">
      <c r="B2568" s="38"/>
      <c r="C2568" s="208"/>
      <c r="D2568" s="38"/>
    </row>
    <row r="2569" spans="2:4" x14ac:dyDescent="0.35">
      <c r="B2569" s="38"/>
      <c r="C2569" s="208"/>
      <c r="D2569" s="38"/>
    </row>
    <row r="2570" spans="2:4" x14ac:dyDescent="0.35">
      <c r="B2570" s="38"/>
      <c r="C2570" s="208"/>
      <c r="D2570" s="38"/>
    </row>
    <row r="2571" spans="2:4" x14ac:dyDescent="0.35">
      <c r="B2571" s="38"/>
      <c r="C2571" s="208"/>
      <c r="D2571" s="38"/>
    </row>
    <row r="2572" spans="2:4" x14ac:dyDescent="0.35">
      <c r="B2572" s="38"/>
      <c r="C2572" s="208"/>
      <c r="D2572" s="38"/>
    </row>
    <row r="2573" spans="2:4" x14ac:dyDescent="0.35">
      <c r="B2573" s="38"/>
      <c r="C2573" s="208"/>
      <c r="D2573" s="38"/>
    </row>
    <row r="2574" spans="2:4" x14ac:dyDescent="0.35">
      <c r="B2574" s="38"/>
      <c r="C2574" s="208"/>
      <c r="D2574" s="38"/>
    </row>
    <row r="2575" spans="2:4" x14ac:dyDescent="0.35">
      <c r="B2575" s="38"/>
      <c r="C2575" s="208"/>
      <c r="D2575" s="38"/>
    </row>
    <row r="2576" spans="2:4" x14ac:dyDescent="0.35">
      <c r="B2576" s="38"/>
      <c r="C2576" s="208"/>
      <c r="D2576" s="38"/>
    </row>
    <row r="2577" spans="2:4" x14ac:dyDescent="0.35">
      <c r="B2577" s="38"/>
      <c r="C2577" s="208"/>
      <c r="D2577" s="38"/>
    </row>
    <row r="2578" spans="2:4" x14ac:dyDescent="0.35">
      <c r="B2578" s="38"/>
      <c r="C2578" s="208"/>
      <c r="D2578" s="38"/>
    </row>
    <row r="2579" spans="2:4" x14ac:dyDescent="0.35">
      <c r="B2579" s="38"/>
      <c r="C2579" s="208"/>
      <c r="D2579" s="38"/>
    </row>
    <row r="2580" spans="2:4" x14ac:dyDescent="0.35">
      <c r="B2580" s="38"/>
      <c r="C2580" s="208"/>
      <c r="D2580" s="38"/>
    </row>
    <row r="2581" spans="2:4" x14ac:dyDescent="0.35">
      <c r="B2581" s="38"/>
      <c r="C2581" s="208"/>
      <c r="D2581" s="38"/>
    </row>
    <row r="2582" spans="2:4" x14ac:dyDescent="0.35">
      <c r="B2582" s="38"/>
      <c r="C2582" s="208"/>
      <c r="D2582" s="38"/>
    </row>
    <row r="2583" spans="2:4" x14ac:dyDescent="0.35">
      <c r="B2583" s="38"/>
      <c r="C2583" s="208"/>
      <c r="D2583" s="38"/>
    </row>
    <row r="2584" spans="2:4" x14ac:dyDescent="0.35">
      <c r="B2584" s="38"/>
      <c r="C2584" s="208"/>
      <c r="D2584" s="38"/>
    </row>
    <row r="2585" spans="2:4" x14ac:dyDescent="0.35">
      <c r="B2585" s="38"/>
      <c r="C2585" s="208"/>
      <c r="D2585" s="38"/>
    </row>
    <row r="2586" spans="2:4" x14ac:dyDescent="0.35">
      <c r="B2586" s="38"/>
      <c r="C2586" s="208"/>
      <c r="D2586" s="38"/>
    </row>
    <row r="2587" spans="2:4" x14ac:dyDescent="0.35">
      <c r="B2587" s="38"/>
      <c r="C2587" s="208"/>
      <c r="D2587" s="38"/>
    </row>
    <row r="2588" spans="2:4" x14ac:dyDescent="0.35">
      <c r="B2588" s="38"/>
      <c r="C2588" s="208"/>
      <c r="D2588" s="38"/>
    </row>
    <row r="2589" spans="2:4" x14ac:dyDescent="0.35">
      <c r="B2589" s="38"/>
      <c r="C2589" s="208"/>
      <c r="D2589" s="38"/>
    </row>
    <row r="2590" spans="2:4" x14ac:dyDescent="0.35">
      <c r="B2590" s="38"/>
      <c r="C2590" s="208"/>
      <c r="D2590" s="38"/>
    </row>
    <row r="2591" spans="2:4" x14ac:dyDescent="0.35">
      <c r="B2591" s="38"/>
      <c r="C2591" s="208"/>
      <c r="D2591" s="38"/>
    </row>
    <row r="2592" spans="2:4" x14ac:dyDescent="0.35">
      <c r="B2592" s="38"/>
      <c r="C2592" s="208"/>
      <c r="D2592" s="38"/>
    </row>
    <row r="2593" spans="2:4" x14ac:dyDescent="0.35">
      <c r="B2593" s="38"/>
      <c r="C2593" s="208"/>
      <c r="D2593" s="38"/>
    </row>
    <row r="2594" spans="2:4" x14ac:dyDescent="0.35">
      <c r="B2594" s="38"/>
      <c r="C2594" s="208"/>
      <c r="D2594" s="38"/>
    </row>
    <row r="2595" spans="2:4" x14ac:dyDescent="0.35">
      <c r="B2595" s="38"/>
      <c r="C2595" s="208"/>
      <c r="D2595" s="38"/>
    </row>
    <row r="2596" spans="2:4" x14ac:dyDescent="0.35">
      <c r="B2596" s="38"/>
      <c r="C2596" s="208"/>
      <c r="D2596" s="38"/>
    </row>
    <row r="2597" spans="2:4" x14ac:dyDescent="0.35">
      <c r="B2597" s="38"/>
      <c r="C2597" s="208"/>
      <c r="D2597" s="38"/>
    </row>
    <row r="2598" spans="2:4" x14ac:dyDescent="0.35">
      <c r="B2598" s="38"/>
      <c r="C2598" s="208"/>
      <c r="D2598" s="38"/>
    </row>
    <row r="2599" spans="2:4" x14ac:dyDescent="0.35">
      <c r="B2599" s="38"/>
      <c r="C2599" s="208"/>
      <c r="D2599" s="38"/>
    </row>
    <row r="2600" spans="2:4" x14ac:dyDescent="0.35">
      <c r="B2600" s="38"/>
      <c r="C2600" s="208"/>
      <c r="D2600" s="38"/>
    </row>
    <row r="2601" spans="2:4" x14ac:dyDescent="0.35">
      <c r="B2601" s="38"/>
      <c r="C2601" s="208"/>
      <c r="D2601" s="38"/>
    </row>
    <row r="2602" spans="2:4" x14ac:dyDescent="0.35">
      <c r="B2602" s="38"/>
      <c r="C2602" s="208"/>
      <c r="D2602" s="38"/>
    </row>
    <row r="2603" spans="2:4" x14ac:dyDescent="0.35">
      <c r="B2603" s="38"/>
      <c r="C2603" s="208"/>
      <c r="D2603" s="38"/>
    </row>
    <row r="2604" spans="2:4" x14ac:dyDescent="0.35">
      <c r="B2604" s="38"/>
      <c r="C2604" s="208"/>
      <c r="D2604" s="38"/>
    </row>
    <row r="2605" spans="2:4" x14ac:dyDescent="0.35">
      <c r="B2605" s="38"/>
      <c r="C2605" s="208"/>
      <c r="D2605" s="38"/>
    </row>
    <row r="2606" spans="2:4" x14ac:dyDescent="0.35">
      <c r="B2606" s="38"/>
      <c r="C2606" s="208"/>
      <c r="D2606" s="38"/>
    </row>
    <row r="2607" spans="2:4" x14ac:dyDescent="0.35">
      <c r="B2607" s="38"/>
      <c r="C2607" s="208"/>
      <c r="D2607" s="38"/>
    </row>
    <row r="2608" spans="2:4" x14ac:dyDescent="0.35">
      <c r="B2608" s="38"/>
      <c r="C2608" s="208"/>
      <c r="D2608" s="38"/>
    </row>
    <row r="2609" spans="2:4" x14ac:dyDescent="0.35">
      <c r="B2609" s="38"/>
      <c r="C2609" s="208"/>
      <c r="D2609" s="38"/>
    </row>
    <row r="2610" spans="2:4" x14ac:dyDescent="0.35">
      <c r="B2610" s="38"/>
      <c r="C2610" s="208"/>
      <c r="D2610" s="38"/>
    </row>
    <row r="2611" spans="2:4" x14ac:dyDescent="0.35">
      <c r="B2611" s="38"/>
      <c r="C2611" s="208"/>
      <c r="D2611" s="38"/>
    </row>
    <row r="2612" spans="2:4" x14ac:dyDescent="0.35">
      <c r="B2612" s="38"/>
      <c r="C2612" s="208"/>
      <c r="D2612" s="38"/>
    </row>
    <row r="2613" spans="2:4" x14ac:dyDescent="0.35">
      <c r="B2613" s="38"/>
      <c r="C2613" s="208"/>
      <c r="D2613" s="38"/>
    </row>
    <row r="2614" spans="2:4" x14ac:dyDescent="0.35">
      <c r="B2614" s="38"/>
      <c r="C2614" s="208"/>
      <c r="D2614" s="38"/>
    </row>
    <row r="2615" spans="2:4" x14ac:dyDescent="0.35">
      <c r="B2615" s="38"/>
      <c r="C2615" s="208"/>
      <c r="D2615" s="38"/>
    </row>
    <row r="2616" spans="2:4" x14ac:dyDescent="0.35">
      <c r="B2616" s="38"/>
      <c r="C2616" s="208"/>
      <c r="D2616" s="38"/>
    </row>
    <row r="2617" spans="2:4" x14ac:dyDescent="0.35">
      <c r="B2617" s="38"/>
      <c r="C2617" s="208"/>
      <c r="D2617" s="38"/>
    </row>
    <row r="2618" spans="2:4" x14ac:dyDescent="0.35">
      <c r="B2618" s="38"/>
      <c r="C2618" s="208"/>
      <c r="D2618" s="38"/>
    </row>
    <row r="2619" spans="2:4" x14ac:dyDescent="0.35">
      <c r="B2619" s="38"/>
      <c r="C2619" s="208"/>
      <c r="D2619" s="38"/>
    </row>
    <row r="2620" spans="2:4" x14ac:dyDescent="0.35">
      <c r="B2620" s="38"/>
      <c r="C2620" s="208"/>
      <c r="D2620" s="38"/>
    </row>
    <row r="2621" spans="2:4" x14ac:dyDescent="0.35">
      <c r="B2621" s="38"/>
      <c r="C2621" s="208"/>
      <c r="D2621" s="38"/>
    </row>
    <row r="2622" spans="2:4" x14ac:dyDescent="0.35">
      <c r="B2622" s="38"/>
      <c r="C2622" s="208"/>
      <c r="D2622" s="38"/>
    </row>
    <row r="2623" spans="2:4" x14ac:dyDescent="0.35">
      <c r="B2623" s="38"/>
      <c r="C2623" s="208"/>
      <c r="D2623" s="38"/>
    </row>
    <row r="2624" spans="2:4" x14ac:dyDescent="0.35">
      <c r="B2624" s="38"/>
      <c r="C2624" s="208"/>
      <c r="D2624" s="38"/>
    </row>
    <row r="2625" spans="2:4" x14ac:dyDescent="0.35">
      <c r="B2625" s="38"/>
      <c r="C2625" s="208"/>
      <c r="D2625" s="38"/>
    </row>
    <row r="2626" spans="2:4" x14ac:dyDescent="0.35">
      <c r="B2626" s="38"/>
      <c r="C2626" s="208"/>
      <c r="D2626" s="38"/>
    </row>
    <row r="2627" spans="2:4" x14ac:dyDescent="0.35">
      <c r="B2627" s="38"/>
      <c r="C2627" s="208"/>
      <c r="D2627" s="38"/>
    </row>
    <row r="2628" spans="2:4" x14ac:dyDescent="0.35">
      <c r="B2628" s="38"/>
      <c r="C2628" s="208"/>
      <c r="D2628" s="38"/>
    </row>
    <row r="2629" spans="2:4" x14ac:dyDescent="0.35">
      <c r="B2629" s="38"/>
      <c r="C2629" s="208"/>
      <c r="D2629" s="38"/>
    </row>
    <row r="2630" spans="2:4" x14ac:dyDescent="0.35">
      <c r="B2630" s="38"/>
      <c r="C2630" s="208"/>
      <c r="D2630" s="38"/>
    </row>
    <row r="2631" spans="2:4" x14ac:dyDescent="0.35">
      <c r="B2631" s="38"/>
      <c r="C2631" s="208"/>
      <c r="D2631" s="38"/>
    </row>
    <row r="2632" spans="2:4" x14ac:dyDescent="0.35">
      <c r="B2632" s="38"/>
      <c r="C2632" s="208"/>
      <c r="D2632" s="38"/>
    </row>
    <row r="2633" spans="2:4" x14ac:dyDescent="0.35">
      <c r="B2633" s="38"/>
      <c r="C2633" s="208"/>
      <c r="D2633" s="38"/>
    </row>
    <row r="2634" spans="2:4" x14ac:dyDescent="0.35">
      <c r="B2634" s="38"/>
      <c r="C2634" s="208"/>
      <c r="D2634" s="38"/>
    </row>
    <row r="2635" spans="2:4" x14ac:dyDescent="0.35">
      <c r="B2635" s="38"/>
      <c r="C2635" s="208"/>
      <c r="D2635" s="38"/>
    </row>
    <row r="2636" spans="2:4" x14ac:dyDescent="0.35">
      <c r="B2636" s="38"/>
      <c r="C2636" s="208"/>
      <c r="D2636" s="38"/>
    </row>
    <row r="2637" spans="2:4" x14ac:dyDescent="0.35">
      <c r="B2637" s="38"/>
      <c r="C2637" s="208"/>
      <c r="D2637" s="38"/>
    </row>
    <row r="2638" spans="2:4" x14ac:dyDescent="0.35">
      <c r="B2638" s="38"/>
      <c r="C2638" s="208"/>
      <c r="D2638" s="38"/>
    </row>
    <row r="2639" spans="2:4" x14ac:dyDescent="0.35">
      <c r="B2639" s="38"/>
      <c r="C2639" s="208"/>
      <c r="D2639" s="38"/>
    </row>
    <row r="2640" spans="2:4" x14ac:dyDescent="0.35">
      <c r="B2640" s="38"/>
      <c r="C2640" s="208"/>
      <c r="D2640" s="38"/>
    </row>
    <row r="2641" spans="2:4" x14ac:dyDescent="0.35">
      <c r="B2641" s="38"/>
      <c r="C2641" s="208"/>
      <c r="D2641" s="38"/>
    </row>
    <row r="2642" spans="2:4" x14ac:dyDescent="0.35">
      <c r="B2642" s="38"/>
      <c r="C2642" s="208"/>
      <c r="D2642" s="38"/>
    </row>
    <row r="2643" spans="2:4" x14ac:dyDescent="0.35">
      <c r="B2643" s="38"/>
      <c r="C2643" s="208"/>
      <c r="D2643" s="38"/>
    </row>
    <row r="2644" spans="2:4" x14ac:dyDescent="0.35">
      <c r="B2644" s="38"/>
      <c r="C2644" s="208"/>
      <c r="D2644" s="38"/>
    </row>
    <row r="2645" spans="2:4" x14ac:dyDescent="0.35">
      <c r="B2645" s="38"/>
      <c r="C2645" s="208"/>
      <c r="D2645" s="38"/>
    </row>
    <row r="2646" spans="2:4" x14ac:dyDescent="0.35">
      <c r="B2646" s="38"/>
      <c r="C2646" s="208"/>
      <c r="D2646" s="38"/>
    </row>
    <row r="2647" spans="2:4" x14ac:dyDescent="0.35">
      <c r="B2647" s="38"/>
      <c r="C2647" s="208"/>
      <c r="D2647" s="38"/>
    </row>
    <row r="2648" spans="2:4" x14ac:dyDescent="0.35">
      <c r="B2648" s="38"/>
      <c r="C2648" s="208"/>
      <c r="D2648" s="38"/>
    </row>
    <row r="2649" spans="2:4" x14ac:dyDescent="0.35">
      <c r="B2649" s="38"/>
      <c r="C2649" s="208"/>
      <c r="D2649" s="38"/>
    </row>
    <row r="2650" spans="2:4" x14ac:dyDescent="0.35">
      <c r="B2650" s="38"/>
      <c r="C2650" s="208"/>
      <c r="D2650" s="38"/>
    </row>
    <row r="2651" spans="2:4" x14ac:dyDescent="0.35">
      <c r="B2651" s="38"/>
      <c r="C2651" s="208"/>
      <c r="D2651" s="38"/>
    </row>
    <row r="2652" spans="2:4" x14ac:dyDescent="0.35">
      <c r="B2652" s="38"/>
      <c r="C2652" s="208"/>
      <c r="D2652" s="38"/>
    </row>
    <row r="2653" spans="2:4" x14ac:dyDescent="0.35">
      <c r="B2653" s="38"/>
      <c r="C2653" s="208"/>
      <c r="D2653" s="38"/>
    </row>
    <row r="2654" spans="2:4" x14ac:dyDescent="0.35">
      <c r="B2654" s="38"/>
      <c r="C2654" s="208"/>
      <c r="D2654" s="38"/>
    </row>
    <row r="2655" spans="2:4" x14ac:dyDescent="0.35">
      <c r="B2655" s="38"/>
      <c r="C2655" s="208"/>
      <c r="D2655" s="38"/>
    </row>
    <row r="2656" spans="2:4" x14ac:dyDescent="0.35">
      <c r="B2656" s="38"/>
      <c r="C2656" s="208"/>
      <c r="D2656" s="38"/>
    </row>
    <row r="2657" spans="2:4" x14ac:dyDescent="0.35">
      <c r="B2657" s="38"/>
      <c r="C2657" s="208"/>
      <c r="D2657" s="38"/>
    </row>
    <row r="2658" spans="2:4" x14ac:dyDescent="0.35">
      <c r="B2658" s="38"/>
      <c r="C2658" s="208"/>
      <c r="D2658" s="38"/>
    </row>
    <row r="2659" spans="2:4" x14ac:dyDescent="0.35">
      <c r="B2659" s="38"/>
      <c r="C2659" s="208"/>
      <c r="D2659" s="38"/>
    </row>
    <row r="2660" spans="2:4" x14ac:dyDescent="0.35">
      <c r="B2660" s="38"/>
      <c r="C2660" s="208"/>
      <c r="D2660" s="38"/>
    </row>
    <row r="2661" spans="2:4" x14ac:dyDescent="0.35">
      <c r="B2661" s="38"/>
      <c r="C2661" s="208"/>
      <c r="D2661" s="38"/>
    </row>
    <row r="2662" spans="2:4" x14ac:dyDescent="0.35">
      <c r="B2662" s="38"/>
      <c r="C2662" s="208"/>
      <c r="D2662" s="38"/>
    </row>
    <row r="2663" spans="2:4" x14ac:dyDescent="0.35">
      <c r="B2663" s="38"/>
      <c r="C2663" s="208"/>
      <c r="D2663" s="38"/>
    </row>
    <row r="2664" spans="2:4" x14ac:dyDescent="0.35">
      <c r="B2664" s="38"/>
      <c r="C2664" s="208"/>
      <c r="D2664" s="38"/>
    </row>
    <row r="2665" spans="2:4" x14ac:dyDescent="0.35">
      <c r="B2665" s="38"/>
      <c r="C2665" s="208"/>
      <c r="D2665" s="38"/>
    </row>
    <row r="2666" spans="2:4" x14ac:dyDescent="0.35">
      <c r="B2666" s="38"/>
      <c r="C2666" s="208"/>
      <c r="D2666" s="38"/>
    </row>
    <row r="2667" spans="2:4" x14ac:dyDescent="0.35">
      <c r="B2667" s="38"/>
      <c r="C2667" s="208"/>
      <c r="D2667" s="38"/>
    </row>
    <row r="2668" spans="2:4" x14ac:dyDescent="0.35">
      <c r="B2668" s="38"/>
      <c r="C2668" s="208"/>
      <c r="D2668" s="38"/>
    </row>
    <row r="2669" spans="2:4" x14ac:dyDescent="0.35">
      <c r="B2669" s="38"/>
      <c r="C2669" s="208"/>
      <c r="D2669" s="38"/>
    </row>
    <row r="2670" spans="2:4" x14ac:dyDescent="0.35">
      <c r="B2670" s="38"/>
      <c r="C2670" s="208"/>
      <c r="D2670" s="38"/>
    </row>
    <row r="2671" spans="2:4" x14ac:dyDescent="0.35">
      <c r="B2671" s="38"/>
      <c r="C2671" s="208"/>
      <c r="D2671" s="38"/>
    </row>
    <row r="2672" spans="2:4" x14ac:dyDescent="0.35">
      <c r="B2672" s="38"/>
      <c r="C2672" s="208"/>
      <c r="D2672" s="38"/>
    </row>
    <row r="2673" spans="2:4" x14ac:dyDescent="0.35">
      <c r="B2673" s="38"/>
      <c r="C2673" s="208"/>
      <c r="D2673" s="38"/>
    </row>
    <row r="2674" spans="2:4" x14ac:dyDescent="0.35">
      <c r="B2674" s="38"/>
      <c r="C2674" s="208"/>
      <c r="D2674" s="38"/>
    </row>
    <row r="2675" spans="2:4" x14ac:dyDescent="0.35">
      <c r="B2675" s="38"/>
      <c r="C2675" s="208"/>
      <c r="D2675" s="38"/>
    </row>
    <row r="2676" spans="2:4" x14ac:dyDescent="0.35">
      <c r="B2676" s="38"/>
      <c r="C2676" s="208"/>
      <c r="D2676" s="38"/>
    </row>
    <row r="2677" spans="2:4" x14ac:dyDescent="0.35">
      <c r="B2677" s="38"/>
      <c r="C2677" s="208"/>
      <c r="D2677" s="38"/>
    </row>
    <row r="2678" spans="2:4" x14ac:dyDescent="0.35">
      <c r="B2678" s="38"/>
      <c r="C2678" s="208"/>
      <c r="D2678" s="38"/>
    </row>
    <row r="2679" spans="2:4" x14ac:dyDescent="0.35">
      <c r="B2679" s="38"/>
      <c r="C2679" s="208"/>
      <c r="D2679" s="38"/>
    </row>
    <row r="2680" spans="2:4" x14ac:dyDescent="0.35">
      <c r="B2680" s="38"/>
      <c r="C2680" s="208"/>
      <c r="D2680" s="38"/>
    </row>
    <row r="2681" spans="2:4" x14ac:dyDescent="0.35">
      <c r="B2681" s="38"/>
      <c r="C2681" s="208"/>
      <c r="D2681" s="38"/>
    </row>
    <row r="2682" spans="2:4" x14ac:dyDescent="0.35">
      <c r="B2682" s="38"/>
      <c r="C2682" s="208"/>
      <c r="D2682" s="38"/>
    </row>
    <row r="2683" spans="2:4" x14ac:dyDescent="0.35">
      <c r="B2683" s="38"/>
      <c r="C2683" s="208"/>
      <c r="D2683" s="38"/>
    </row>
    <row r="2684" spans="2:4" x14ac:dyDescent="0.35">
      <c r="B2684" s="38"/>
      <c r="C2684" s="208"/>
      <c r="D2684" s="38"/>
    </row>
    <row r="2685" spans="2:4" x14ac:dyDescent="0.35">
      <c r="B2685" s="38"/>
      <c r="C2685" s="208"/>
      <c r="D2685" s="38"/>
    </row>
    <row r="2686" spans="2:4" x14ac:dyDescent="0.35">
      <c r="B2686" s="38"/>
      <c r="C2686" s="208"/>
      <c r="D2686" s="38"/>
    </row>
    <row r="2687" spans="2:4" x14ac:dyDescent="0.35">
      <c r="B2687" s="38"/>
      <c r="C2687" s="208"/>
      <c r="D2687" s="38"/>
    </row>
    <row r="2688" spans="2:4" x14ac:dyDescent="0.35">
      <c r="B2688" s="38"/>
      <c r="C2688" s="208"/>
      <c r="D2688" s="38"/>
    </row>
    <row r="2689" spans="2:4" x14ac:dyDescent="0.35">
      <c r="B2689" s="38"/>
      <c r="C2689" s="208"/>
      <c r="D2689" s="38"/>
    </row>
    <row r="2690" spans="2:4" x14ac:dyDescent="0.35">
      <c r="B2690" s="38"/>
      <c r="C2690" s="208"/>
      <c r="D2690" s="38"/>
    </row>
    <row r="2691" spans="2:4" x14ac:dyDescent="0.35">
      <c r="B2691" s="38"/>
      <c r="C2691" s="208"/>
      <c r="D2691" s="38"/>
    </row>
    <row r="2692" spans="2:4" x14ac:dyDescent="0.35">
      <c r="B2692" s="38"/>
      <c r="C2692" s="208"/>
      <c r="D2692" s="38"/>
    </row>
    <row r="2693" spans="2:4" x14ac:dyDescent="0.35">
      <c r="B2693" s="38"/>
      <c r="C2693" s="208"/>
      <c r="D2693" s="38"/>
    </row>
    <row r="2694" spans="2:4" x14ac:dyDescent="0.35">
      <c r="B2694" s="38"/>
      <c r="C2694" s="208"/>
      <c r="D2694" s="38"/>
    </row>
    <row r="2695" spans="2:4" x14ac:dyDescent="0.35">
      <c r="B2695" s="38"/>
      <c r="C2695" s="208"/>
      <c r="D2695" s="38"/>
    </row>
    <row r="2696" spans="2:4" x14ac:dyDescent="0.35">
      <c r="B2696" s="38"/>
      <c r="C2696" s="208"/>
      <c r="D2696" s="38"/>
    </row>
    <row r="2697" spans="2:4" x14ac:dyDescent="0.35">
      <c r="B2697" s="38"/>
      <c r="C2697" s="208"/>
      <c r="D2697" s="38"/>
    </row>
    <row r="2698" spans="2:4" x14ac:dyDescent="0.35">
      <c r="B2698" s="38"/>
      <c r="C2698" s="208"/>
      <c r="D2698" s="38"/>
    </row>
    <row r="2699" spans="2:4" x14ac:dyDescent="0.35">
      <c r="B2699" s="38"/>
      <c r="C2699" s="208"/>
      <c r="D2699" s="38"/>
    </row>
    <row r="2700" spans="2:4" x14ac:dyDescent="0.35">
      <c r="B2700" s="38"/>
      <c r="C2700" s="208"/>
      <c r="D2700" s="38"/>
    </row>
    <row r="2701" spans="2:4" x14ac:dyDescent="0.35">
      <c r="B2701" s="38"/>
      <c r="C2701" s="208"/>
      <c r="D2701" s="38"/>
    </row>
    <row r="2702" spans="2:4" x14ac:dyDescent="0.35">
      <c r="B2702" s="38"/>
      <c r="C2702" s="208"/>
      <c r="D2702" s="38"/>
    </row>
    <row r="2703" spans="2:4" x14ac:dyDescent="0.35">
      <c r="B2703" s="38"/>
      <c r="C2703" s="208"/>
      <c r="D2703" s="38"/>
    </row>
    <row r="2704" spans="2:4" x14ac:dyDescent="0.35">
      <c r="B2704" s="38"/>
      <c r="C2704" s="208"/>
      <c r="D2704" s="38"/>
    </row>
    <row r="2705" spans="2:4" x14ac:dyDescent="0.35">
      <c r="B2705" s="38"/>
      <c r="C2705" s="208"/>
      <c r="D2705" s="38"/>
    </row>
    <row r="2706" spans="2:4" x14ac:dyDescent="0.35">
      <c r="B2706" s="38"/>
      <c r="C2706" s="208"/>
      <c r="D2706" s="38"/>
    </row>
    <row r="2707" spans="2:4" x14ac:dyDescent="0.35">
      <c r="B2707" s="38"/>
      <c r="C2707" s="208"/>
      <c r="D2707" s="38"/>
    </row>
    <row r="2708" spans="2:4" x14ac:dyDescent="0.35">
      <c r="B2708" s="38"/>
      <c r="C2708" s="208"/>
      <c r="D2708" s="38"/>
    </row>
    <row r="2709" spans="2:4" x14ac:dyDescent="0.35">
      <c r="B2709" s="38"/>
      <c r="C2709" s="208"/>
      <c r="D2709" s="38"/>
    </row>
    <row r="2710" spans="2:4" x14ac:dyDescent="0.35">
      <c r="B2710" s="38"/>
      <c r="C2710" s="208"/>
      <c r="D2710" s="38"/>
    </row>
    <row r="2711" spans="2:4" x14ac:dyDescent="0.35">
      <c r="B2711" s="38"/>
      <c r="C2711" s="208"/>
      <c r="D2711" s="38"/>
    </row>
    <row r="2712" spans="2:4" x14ac:dyDescent="0.35">
      <c r="B2712" s="38"/>
      <c r="C2712" s="208"/>
      <c r="D2712" s="38"/>
    </row>
    <row r="2713" spans="2:4" x14ac:dyDescent="0.35">
      <c r="B2713" s="38"/>
      <c r="C2713" s="208"/>
      <c r="D2713" s="38"/>
    </row>
    <row r="2714" spans="2:4" x14ac:dyDescent="0.35">
      <c r="B2714" s="38"/>
      <c r="C2714" s="208"/>
      <c r="D2714" s="38"/>
    </row>
    <row r="2715" spans="2:4" x14ac:dyDescent="0.35">
      <c r="B2715" s="38"/>
      <c r="C2715" s="208"/>
      <c r="D2715" s="38"/>
    </row>
    <row r="2716" spans="2:4" x14ac:dyDescent="0.35">
      <c r="B2716" s="38"/>
      <c r="C2716" s="208"/>
      <c r="D2716" s="38"/>
    </row>
    <row r="2717" spans="2:4" x14ac:dyDescent="0.35">
      <c r="B2717" s="38"/>
      <c r="C2717" s="208"/>
      <c r="D2717" s="38"/>
    </row>
    <row r="2718" spans="2:4" x14ac:dyDescent="0.35">
      <c r="B2718" s="38"/>
      <c r="C2718" s="208"/>
      <c r="D2718" s="38"/>
    </row>
    <row r="2719" spans="2:4" x14ac:dyDescent="0.35">
      <c r="B2719" s="38"/>
      <c r="C2719" s="208"/>
      <c r="D2719" s="38"/>
    </row>
    <row r="2720" spans="2:4" x14ac:dyDescent="0.35">
      <c r="B2720" s="38"/>
      <c r="C2720" s="208"/>
      <c r="D2720" s="38"/>
    </row>
    <row r="2721" spans="2:4" x14ac:dyDescent="0.35">
      <c r="B2721" s="38"/>
      <c r="C2721" s="208"/>
      <c r="D2721" s="38"/>
    </row>
    <row r="2722" spans="2:4" x14ac:dyDescent="0.35">
      <c r="B2722" s="38"/>
      <c r="C2722" s="208"/>
      <c r="D2722" s="38"/>
    </row>
    <row r="2723" spans="2:4" x14ac:dyDescent="0.35">
      <c r="B2723" s="38"/>
      <c r="C2723" s="208"/>
      <c r="D2723" s="38"/>
    </row>
    <row r="2724" spans="2:4" x14ac:dyDescent="0.35">
      <c r="B2724" s="38"/>
      <c r="C2724" s="208"/>
      <c r="D2724" s="38"/>
    </row>
    <row r="2725" spans="2:4" x14ac:dyDescent="0.35">
      <c r="B2725" s="38"/>
      <c r="C2725" s="208"/>
      <c r="D2725" s="38"/>
    </row>
    <row r="2726" spans="2:4" x14ac:dyDescent="0.35">
      <c r="B2726" s="38"/>
      <c r="C2726" s="208"/>
      <c r="D2726" s="38"/>
    </row>
    <row r="2727" spans="2:4" x14ac:dyDescent="0.35">
      <c r="B2727" s="38"/>
      <c r="C2727" s="208"/>
      <c r="D2727" s="38"/>
    </row>
    <row r="2728" spans="2:4" x14ac:dyDescent="0.35">
      <c r="B2728" s="38"/>
      <c r="C2728" s="208"/>
      <c r="D2728" s="38"/>
    </row>
    <row r="2729" spans="2:4" x14ac:dyDescent="0.35">
      <c r="B2729" s="38"/>
      <c r="C2729" s="208"/>
      <c r="D2729" s="38"/>
    </row>
    <row r="2730" spans="2:4" x14ac:dyDescent="0.35">
      <c r="B2730" s="38"/>
      <c r="C2730" s="208"/>
      <c r="D2730" s="38"/>
    </row>
    <row r="2731" spans="2:4" x14ac:dyDescent="0.35">
      <c r="B2731" s="38"/>
      <c r="C2731" s="208"/>
      <c r="D2731" s="38"/>
    </row>
    <row r="2732" spans="2:4" x14ac:dyDescent="0.35">
      <c r="B2732" s="38"/>
      <c r="C2732" s="208"/>
      <c r="D2732" s="38"/>
    </row>
    <row r="2733" spans="2:4" x14ac:dyDescent="0.35">
      <c r="B2733" s="38"/>
      <c r="C2733" s="208"/>
      <c r="D2733" s="38"/>
    </row>
    <row r="2734" spans="2:4" x14ac:dyDescent="0.35">
      <c r="B2734" s="38"/>
      <c r="C2734" s="208"/>
      <c r="D2734" s="38"/>
    </row>
    <row r="2735" spans="2:4" x14ac:dyDescent="0.35">
      <c r="B2735" s="38"/>
      <c r="C2735" s="208"/>
      <c r="D2735" s="38"/>
    </row>
    <row r="2736" spans="2:4" x14ac:dyDescent="0.35">
      <c r="B2736" s="38"/>
      <c r="C2736" s="208"/>
      <c r="D2736" s="38"/>
    </row>
    <row r="2737" spans="2:4" x14ac:dyDescent="0.35">
      <c r="B2737" s="38"/>
      <c r="C2737" s="208"/>
      <c r="D2737" s="38"/>
    </row>
    <row r="2738" spans="2:4" x14ac:dyDescent="0.35">
      <c r="B2738" s="38"/>
      <c r="C2738" s="208"/>
      <c r="D2738" s="38"/>
    </row>
    <row r="2739" spans="2:4" x14ac:dyDescent="0.35">
      <c r="B2739" s="38"/>
      <c r="C2739" s="208"/>
      <c r="D2739" s="38"/>
    </row>
    <row r="2740" spans="2:4" x14ac:dyDescent="0.35">
      <c r="B2740" s="38"/>
      <c r="C2740" s="208"/>
      <c r="D2740" s="38"/>
    </row>
    <row r="2741" spans="2:4" x14ac:dyDescent="0.35">
      <c r="B2741" s="38"/>
      <c r="C2741" s="208"/>
      <c r="D2741" s="38"/>
    </row>
    <row r="2742" spans="2:4" x14ac:dyDescent="0.35">
      <c r="B2742" s="38"/>
      <c r="C2742" s="208"/>
      <c r="D2742" s="38"/>
    </row>
    <row r="2743" spans="2:4" x14ac:dyDescent="0.35">
      <c r="B2743" s="38"/>
      <c r="C2743" s="208"/>
      <c r="D2743" s="38"/>
    </row>
    <row r="2744" spans="2:4" x14ac:dyDescent="0.35">
      <c r="B2744" s="38"/>
      <c r="C2744" s="208"/>
      <c r="D2744" s="38"/>
    </row>
    <row r="2745" spans="2:4" x14ac:dyDescent="0.35">
      <c r="B2745" s="38"/>
      <c r="C2745" s="208"/>
      <c r="D2745" s="38"/>
    </row>
    <row r="2746" spans="2:4" x14ac:dyDescent="0.35">
      <c r="B2746" s="38"/>
      <c r="C2746" s="208"/>
      <c r="D2746" s="38"/>
    </row>
    <row r="2747" spans="2:4" x14ac:dyDescent="0.35">
      <c r="B2747" s="38"/>
      <c r="C2747" s="208"/>
      <c r="D2747" s="38"/>
    </row>
    <row r="2748" spans="2:4" x14ac:dyDescent="0.35">
      <c r="B2748" s="38"/>
      <c r="C2748" s="208"/>
      <c r="D2748" s="38"/>
    </row>
    <row r="2749" spans="2:4" x14ac:dyDescent="0.35">
      <c r="B2749" s="38"/>
      <c r="C2749" s="208"/>
      <c r="D2749" s="38"/>
    </row>
    <row r="2750" spans="2:4" x14ac:dyDescent="0.35">
      <c r="B2750" s="38"/>
      <c r="C2750" s="208"/>
      <c r="D2750" s="38"/>
    </row>
    <row r="2751" spans="2:4" x14ac:dyDescent="0.35">
      <c r="B2751" s="38"/>
      <c r="C2751" s="208"/>
      <c r="D2751" s="38"/>
    </row>
    <row r="2752" spans="2:4" x14ac:dyDescent="0.35">
      <c r="B2752" s="38"/>
      <c r="C2752" s="208"/>
      <c r="D2752" s="38"/>
    </row>
    <row r="2753" spans="2:4" x14ac:dyDescent="0.35">
      <c r="B2753" s="38"/>
      <c r="C2753" s="208"/>
      <c r="D2753" s="38"/>
    </row>
    <row r="2754" spans="2:4" x14ac:dyDescent="0.35">
      <c r="B2754" s="38"/>
      <c r="C2754" s="208"/>
      <c r="D2754" s="38"/>
    </row>
    <row r="2755" spans="2:4" x14ac:dyDescent="0.35">
      <c r="B2755" s="38"/>
      <c r="C2755" s="208"/>
      <c r="D2755" s="38"/>
    </row>
    <row r="2756" spans="2:4" x14ac:dyDescent="0.35">
      <c r="B2756" s="38"/>
      <c r="C2756" s="208"/>
      <c r="D2756" s="38"/>
    </row>
    <row r="2757" spans="2:4" x14ac:dyDescent="0.35">
      <c r="B2757" s="38"/>
      <c r="C2757" s="208"/>
      <c r="D2757" s="38"/>
    </row>
    <row r="2758" spans="2:4" x14ac:dyDescent="0.35">
      <c r="B2758" s="38"/>
      <c r="C2758" s="208"/>
      <c r="D2758" s="38"/>
    </row>
    <row r="2759" spans="2:4" x14ac:dyDescent="0.35">
      <c r="B2759" s="38"/>
      <c r="C2759" s="208"/>
      <c r="D2759" s="38"/>
    </row>
    <row r="2760" spans="2:4" x14ac:dyDescent="0.35">
      <c r="B2760" s="38"/>
      <c r="C2760" s="208"/>
      <c r="D2760" s="38"/>
    </row>
    <row r="2761" spans="2:4" x14ac:dyDescent="0.35">
      <c r="B2761" s="38"/>
      <c r="C2761" s="208"/>
      <c r="D2761" s="38"/>
    </row>
    <row r="2762" spans="2:4" x14ac:dyDescent="0.35">
      <c r="B2762" s="38"/>
      <c r="C2762" s="208"/>
      <c r="D2762" s="38"/>
    </row>
    <row r="2763" spans="2:4" x14ac:dyDescent="0.35">
      <c r="B2763" s="38"/>
      <c r="C2763" s="208"/>
      <c r="D2763" s="38"/>
    </row>
    <row r="2764" spans="2:4" x14ac:dyDescent="0.35">
      <c r="B2764" s="38"/>
      <c r="C2764" s="208"/>
      <c r="D2764" s="38"/>
    </row>
    <row r="2765" spans="2:4" x14ac:dyDescent="0.35">
      <c r="B2765" s="38"/>
      <c r="C2765" s="208"/>
      <c r="D2765" s="38"/>
    </row>
    <row r="2766" spans="2:4" x14ac:dyDescent="0.35">
      <c r="B2766" s="38"/>
      <c r="C2766" s="208"/>
      <c r="D2766" s="38"/>
    </row>
    <row r="2767" spans="2:4" x14ac:dyDescent="0.35">
      <c r="B2767" s="38"/>
      <c r="C2767" s="208"/>
      <c r="D2767" s="38"/>
    </row>
    <row r="2768" spans="2:4" x14ac:dyDescent="0.35">
      <c r="B2768" s="38"/>
      <c r="C2768" s="208"/>
      <c r="D2768" s="38"/>
    </row>
    <row r="2769" spans="2:4" x14ac:dyDescent="0.35">
      <c r="B2769" s="38"/>
      <c r="C2769" s="208"/>
      <c r="D2769" s="38"/>
    </row>
    <row r="2770" spans="2:4" x14ac:dyDescent="0.35">
      <c r="B2770" s="38"/>
      <c r="C2770" s="208"/>
      <c r="D2770" s="38"/>
    </row>
    <row r="2771" spans="2:4" x14ac:dyDescent="0.35">
      <c r="B2771" s="38"/>
      <c r="C2771" s="208"/>
      <c r="D2771" s="38"/>
    </row>
    <row r="2772" spans="2:4" x14ac:dyDescent="0.35">
      <c r="B2772" s="38"/>
      <c r="C2772" s="208"/>
      <c r="D2772" s="38"/>
    </row>
    <row r="2773" spans="2:4" x14ac:dyDescent="0.35">
      <c r="B2773" s="38"/>
      <c r="C2773" s="208"/>
      <c r="D2773" s="38"/>
    </row>
    <row r="2774" spans="2:4" x14ac:dyDescent="0.35">
      <c r="B2774" s="38"/>
      <c r="C2774" s="208"/>
      <c r="D2774" s="38"/>
    </row>
    <row r="2775" spans="2:4" x14ac:dyDescent="0.35">
      <c r="B2775" s="38"/>
      <c r="C2775" s="208"/>
      <c r="D2775" s="38"/>
    </row>
    <row r="2776" spans="2:4" x14ac:dyDescent="0.35">
      <c r="B2776" s="38"/>
      <c r="C2776" s="208"/>
      <c r="D2776" s="38"/>
    </row>
    <row r="2777" spans="2:4" x14ac:dyDescent="0.35">
      <c r="B2777" s="38"/>
      <c r="C2777" s="208"/>
      <c r="D2777" s="38"/>
    </row>
    <row r="2778" spans="2:4" x14ac:dyDescent="0.35">
      <c r="B2778" s="38"/>
      <c r="C2778" s="208"/>
      <c r="D2778" s="38"/>
    </row>
    <row r="2779" spans="2:4" x14ac:dyDescent="0.35">
      <c r="B2779" s="38"/>
      <c r="C2779" s="208"/>
      <c r="D2779" s="38"/>
    </row>
    <row r="2780" spans="2:4" x14ac:dyDescent="0.35">
      <c r="B2780" s="38"/>
      <c r="C2780" s="208"/>
      <c r="D2780" s="38"/>
    </row>
    <row r="2781" spans="2:4" x14ac:dyDescent="0.35">
      <c r="B2781" s="38"/>
      <c r="C2781" s="208"/>
      <c r="D2781" s="38"/>
    </row>
    <row r="2782" spans="2:4" x14ac:dyDescent="0.35">
      <c r="B2782" s="38"/>
      <c r="C2782" s="208"/>
      <c r="D2782" s="38"/>
    </row>
    <row r="2783" spans="2:4" x14ac:dyDescent="0.35">
      <c r="B2783" s="38"/>
      <c r="C2783" s="208"/>
      <c r="D2783" s="38"/>
    </row>
    <row r="2784" spans="2:4" x14ac:dyDescent="0.35">
      <c r="B2784" s="38"/>
      <c r="C2784" s="208"/>
      <c r="D2784" s="38"/>
    </row>
    <row r="2785" spans="2:4" x14ac:dyDescent="0.35">
      <c r="B2785" s="38"/>
      <c r="C2785" s="208"/>
      <c r="D2785" s="38"/>
    </row>
    <row r="2786" spans="2:4" x14ac:dyDescent="0.35">
      <c r="B2786" s="38"/>
      <c r="C2786" s="208"/>
      <c r="D2786" s="38"/>
    </row>
    <row r="2787" spans="2:4" x14ac:dyDescent="0.35">
      <c r="B2787" s="38"/>
      <c r="C2787" s="208"/>
      <c r="D2787" s="38"/>
    </row>
    <row r="2788" spans="2:4" x14ac:dyDescent="0.35">
      <c r="B2788" s="38"/>
      <c r="C2788" s="208"/>
      <c r="D2788" s="38"/>
    </row>
    <row r="2789" spans="2:4" x14ac:dyDescent="0.35">
      <c r="B2789" s="38"/>
      <c r="C2789" s="208"/>
      <c r="D2789" s="38"/>
    </row>
    <row r="2790" spans="2:4" x14ac:dyDescent="0.35">
      <c r="B2790" s="38"/>
      <c r="C2790" s="208"/>
      <c r="D2790" s="38"/>
    </row>
    <row r="2791" spans="2:4" x14ac:dyDescent="0.35">
      <c r="B2791" s="38"/>
      <c r="C2791" s="208"/>
      <c r="D2791" s="38"/>
    </row>
    <row r="2792" spans="2:4" x14ac:dyDescent="0.35">
      <c r="B2792" s="38"/>
      <c r="C2792" s="208"/>
      <c r="D2792" s="38"/>
    </row>
    <row r="2793" spans="2:4" x14ac:dyDescent="0.35">
      <c r="B2793" s="38"/>
      <c r="C2793" s="208"/>
      <c r="D2793" s="38"/>
    </row>
    <row r="2794" spans="2:4" x14ac:dyDescent="0.35">
      <c r="B2794" s="38"/>
      <c r="C2794" s="208"/>
      <c r="D2794" s="38"/>
    </row>
    <row r="2795" spans="2:4" x14ac:dyDescent="0.35">
      <c r="B2795" s="38"/>
      <c r="C2795" s="208"/>
      <c r="D2795" s="38"/>
    </row>
    <row r="2796" spans="2:4" x14ac:dyDescent="0.35">
      <c r="B2796" s="38"/>
      <c r="C2796" s="208"/>
      <c r="D2796" s="38"/>
    </row>
    <row r="2797" spans="2:4" x14ac:dyDescent="0.35">
      <c r="B2797" s="38"/>
      <c r="C2797" s="208"/>
      <c r="D2797" s="38"/>
    </row>
    <row r="2798" spans="2:4" x14ac:dyDescent="0.35">
      <c r="B2798" s="38"/>
      <c r="C2798" s="208"/>
      <c r="D2798" s="38"/>
    </row>
    <row r="2799" spans="2:4" x14ac:dyDescent="0.35">
      <c r="B2799" s="38"/>
      <c r="C2799" s="208"/>
      <c r="D2799" s="38"/>
    </row>
    <row r="2800" spans="2:4" x14ac:dyDescent="0.35">
      <c r="B2800" s="38"/>
      <c r="C2800" s="208"/>
      <c r="D2800" s="38"/>
    </row>
    <row r="2801" spans="2:4" x14ac:dyDescent="0.35">
      <c r="B2801" s="38"/>
      <c r="C2801" s="208"/>
      <c r="D2801" s="38"/>
    </row>
    <row r="2802" spans="2:4" x14ac:dyDescent="0.35">
      <c r="B2802" s="38"/>
      <c r="C2802" s="208"/>
      <c r="D2802" s="38"/>
    </row>
    <row r="2803" spans="2:4" x14ac:dyDescent="0.35">
      <c r="B2803" s="38"/>
      <c r="C2803" s="208"/>
      <c r="D2803" s="38"/>
    </row>
    <row r="2804" spans="2:4" x14ac:dyDescent="0.35">
      <c r="B2804" s="38"/>
      <c r="C2804" s="208"/>
      <c r="D2804" s="38"/>
    </row>
    <row r="2805" spans="2:4" x14ac:dyDescent="0.35">
      <c r="B2805" s="38"/>
      <c r="C2805" s="208"/>
      <c r="D2805" s="38"/>
    </row>
    <row r="2806" spans="2:4" x14ac:dyDescent="0.35">
      <c r="B2806" s="38"/>
      <c r="C2806" s="208"/>
      <c r="D2806" s="38"/>
    </row>
    <row r="2807" spans="2:4" x14ac:dyDescent="0.35">
      <c r="B2807" s="38"/>
      <c r="C2807" s="208"/>
      <c r="D2807" s="38"/>
    </row>
    <row r="2808" spans="2:4" x14ac:dyDescent="0.35">
      <c r="B2808" s="38"/>
      <c r="C2808" s="208"/>
      <c r="D2808" s="38"/>
    </row>
    <row r="2809" spans="2:4" x14ac:dyDescent="0.35">
      <c r="B2809" s="38"/>
      <c r="C2809" s="208"/>
      <c r="D2809" s="38"/>
    </row>
    <row r="2810" spans="2:4" x14ac:dyDescent="0.35">
      <c r="B2810" s="38"/>
      <c r="C2810" s="208"/>
      <c r="D2810" s="38"/>
    </row>
    <row r="2811" spans="2:4" x14ac:dyDescent="0.35">
      <c r="B2811" s="38"/>
      <c r="C2811" s="208"/>
      <c r="D2811" s="38"/>
    </row>
    <row r="2812" spans="2:4" x14ac:dyDescent="0.35">
      <c r="B2812" s="38"/>
      <c r="C2812" s="208"/>
      <c r="D2812" s="38"/>
    </row>
    <row r="2813" spans="2:4" x14ac:dyDescent="0.35">
      <c r="B2813" s="38"/>
      <c r="C2813" s="208"/>
      <c r="D2813" s="38"/>
    </row>
    <row r="2814" spans="2:4" x14ac:dyDescent="0.35">
      <c r="B2814" s="38"/>
      <c r="C2814" s="208"/>
      <c r="D2814" s="38"/>
    </row>
    <row r="2815" spans="2:4" x14ac:dyDescent="0.35">
      <c r="B2815" s="38"/>
      <c r="C2815" s="208"/>
      <c r="D2815" s="38"/>
    </row>
    <row r="2816" spans="2:4" x14ac:dyDescent="0.35">
      <c r="B2816" s="38"/>
      <c r="C2816" s="208"/>
      <c r="D2816" s="38"/>
    </row>
    <row r="2817" spans="2:4" x14ac:dyDescent="0.35">
      <c r="B2817" s="38"/>
      <c r="C2817" s="208"/>
      <c r="D2817" s="38"/>
    </row>
    <row r="2818" spans="2:4" x14ac:dyDescent="0.35">
      <c r="B2818" s="38"/>
      <c r="C2818" s="208"/>
      <c r="D2818" s="38"/>
    </row>
    <row r="2819" spans="2:4" x14ac:dyDescent="0.35">
      <c r="B2819" s="38"/>
      <c r="C2819" s="208"/>
      <c r="D2819" s="38"/>
    </row>
    <row r="2820" spans="2:4" x14ac:dyDescent="0.35">
      <c r="B2820" s="38"/>
      <c r="C2820" s="208"/>
      <c r="D2820" s="38"/>
    </row>
    <row r="2821" spans="2:4" x14ac:dyDescent="0.35">
      <c r="B2821" s="38"/>
      <c r="C2821" s="208"/>
      <c r="D2821" s="38"/>
    </row>
    <row r="2822" spans="2:4" x14ac:dyDescent="0.35">
      <c r="B2822" s="38"/>
      <c r="C2822" s="208"/>
      <c r="D2822" s="38"/>
    </row>
    <row r="2823" spans="2:4" x14ac:dyDescent="0.35">
      <c r="B2823" s="38"/>
      <c r="C2823" s="208"/>
      <c r="D2823" s="38"/>
    </row>
    <row r="2824" spans="2:4" x14ac:dyDescent="0.35">
      <c r="B2824" s="38"/>
      <c r="C2824" s="208"/>
      <c r="D2824" s="38"/>
    </row>
    <row r="2825" spans="2:4" x14ac:dyDescent="0.35">
      <c r="B2825" s="38"/>
      <c r="C2825" s="208"/>
      <c r="D2825" s="38"/>
    </row>
    <row r="2826" spans="2:4" x14ac:dyDescent="0.35">
      <c r="B2826" s="38"/>
      <c r="C2826" s="208"/>
      <c r="D2826" s="38"/>
    </row>
    <row r="2827" spans="2:4" x14ac:dyDescent="0.35">
      <c r="B2827" s="38"/>
      <c r="C2827" s="208"/>
      <c r="D2827" s="38"/>
    </row>
    <row r="2828" spans="2:4" x14ac:dyDescent="0.35">
      <c r="B2828" s="38"/>
      <c r="C2828" s="208"/>
      <c r="D2828" s="38"/>
    </row>
    <row r="2829" spans="2:4" x14ac:dyDescent="0.35">
      <c r="B2829" s="38"/>
      <c r="C2829" s="208"/>
      <c r="D2829" s="38"/>
    </row>
    <row r="2830" spans="2:4" x14ac:dyDescent="0.35">
      <c r="B2830" s="38"/>
      <c r="C2830" s="208"/>
      <c r="D2830" s="38"/>
    </row>
    <row r="2831" spans="2:4" x14ac:dyDescent="0.35">
      <c r="B2831" s="38"/>
      <c r="C2831" s="208"/>
      <c r="D2831" s="38"/>
    </row>
    <row r="2832" spans="2:4" x14ac:dyDescent="0.35">
      <c r="B2832" s="38"/>
      <c r="C2832" s="208"/>
      <c r="D2832" s="38"/>
    </row>
    <row r="2833" spans="2:4" x14ac:dyDescent="0.35">
      <c r="B2833" s="38"/>
      <c r="C2833" s="208"/>
      <c r="D2833" s="38"/>
    </row>
    <row r="2834" spans="2:4" x14ac:dyDescent="0.35">
      <c r="B2834" s="38"/>
      <c r="C2834" s="208"/>
      <c r="D2834" s="38"/>
    </row>
    <row r="2835" spans="2:4" x14ac:dyDescent="0.35">
      <c r="B2835" s="38"/>
      <c r="C2835" s="208"/>
      <c r="D2835" s="38"/>
    </row>
    <row r="2836" spans="2:4" x14ac:dyDescent="0.35">
      <c r="B2836" s="38"/>
      <c r="C2836" s="208"/>
      <c r="D2836" s="38"/>
    </row>
    <row r="2837" spans="2:4" x14ac:dyDescent="0.35">
      <c r="B2837" s="38"/>
      <c r="C2837" s="208"/>
      <c r="D2837" s="38"/>
    </row>
    <row r="2838" spans="2:4" x14ac:dyDescent="0.35">
      <c r="B2838" s="38"/>
      <c r="C2838" s="208"/>
      <c r="D2838" s="38"/>
    </row>
    <row r="2839" spans="2:4" x14ac:dyDescent="0.35">
      <c r="B2839" s="38"/>
      <c r="C2839" s="208"/>
      <c r="D2839" s="38"/>
    </row>
    <row r="2840" spans="2:4" x14ac:dyDescent="0.35">
      <c r="B2840" s="38"/>
      <c r="C2840" s="208"/>
      <c r="D2840" s="38"/>
    </row>
    <row r="2841" spans="2:4" x14ac:dyDescent="0.35">
      <c r="B2841" s="38"/>
      <c r="C2841" s="208"/>
      <c r="D2841" s="38"/>
    </row>
    <row r="2842" spans="2:4" x14ac:dyDescent="0.35">
      <c r="B2842" s="38"/>
      <c r="C2842" s="208"/>
      <c r="D2842" s="38"/>
    </row>
    <row r="2843" spans="2:4" x14ac:dyDescent="0.35">
      <c r="B2843" s="38"/>
      <c r="C2843" s="208"/>
      <c r="D2843" s="38"/>
    </row>
    <row r="2844" spans="2:4" x14ac:dyDescent="0.35">
      <c r="B2844" s="38"/>
      <c r="C2844" s="208"/>
      <c r="D2844" s="38"/>
    </row>
    <row r="2845" spans="2:4" x14ac:dyDescent="0.35">
      <c r="B2845" s="38"/>
      <c r="C2845" s="208"/>
      <c r="D2845" s="38"/>
    </row>
    <row r="2846" spans="2:4" x14ac:dyDescent="0.35">
      <c r="B2846" s="38"/>
      <c r="C2846" s="208"/>
      <c r="D2846" s="38"/>
    </row>
    <row r="2847" spans="2:4" x14ac:dyDescent="0.35">
      <c r="B2847" s="38"/>
      <c r="C2847" s="208"/>
      <c r="D2847" s="38"/>
    </row>
    <row r="2848" spans="2:4" x14ac:dyDescent="0.35">
      <c r="B2848" s="38"/>
      <c r="C2848" s="208"/>
      <c r="D2848" s="38"/>
    </row>
    <row r="2849" spans="2:4" x14ac:dyDescent="0.35">
      <c r="B2849" s="38"/>
      <c r="C2849" s="208"/>
      <c r="D2849" s="38"/>
    </row>
    <row r="2850" spans="2:4" x14ac:dyDescent="0.35">
      <c r="B2850" s="38"/>
      <c r="C2850" s="208"/>
      <c r="D2850" s="38"/>
    </row>
    <row r="2851" spans="2:4" x14ac:dyDescent="0.35">
      <c r="B2851" s="38"/>
      <c r="C2851" s="208"/>
      <c r="D2851" s="38"/>
    </row>
    <row r="2852" spans="2:4" x14ac:dyDescent="0.35">
      <c r="B2852" s="38"/>
      <c r="C2852" s="208"/>
      <c r="D2852" s="38"/>
    </row>
    <row r="2853" spans="2:4" x14ac:dyDescent="0.35">
      <c r="B2853" s="38"/>
      <c r="C2853" s="208"/>
      <c r="D2853" s="38"/>
    </row>
    <row r="2854" spans="2:4" x14ac:dyDescent="0.35">
      <c r="B2854" s="38"/>
      <c r="C2854" s="208"/>
      <c r="D2854" s="38"/>
    </row>
    <row r="2855" spans="2:4" x14ac:dyDescent="0.35">
      <c r="B2855" s="38"/>
      <c r="C2855" s="208"/>
      <c r="D2855" s="38"/>
    </row>
    <row r="2856" spans="2:4" x14ac:dyDescent="0.35">
      <c r="B2856" s="38"/>
      <c r="C2856" s="208"/>
      <c r="D2856" s="38"/>
    </row>
    <row r="2857" spans="2:4" x14ac:dyDescent="0.35">
      <c r="B2857" s="38"/>
      <c r="C2857" s="208"/>
      <c r="D2857" s="38"/>
    </row>
    <row r="2858" spans="2:4" x14ac:dyDescent="0.35">
      <c r="B2858" s="38"/>
      <c r="C2858" s="208"/>
      <c r="D2858" s="38"/>
    </row>
    <row r="2859" spans="2:4" x14ac:dyDescent="0.35">
      <c r="B2859" s="38"/>
      <c r="C2859" s="208"/>
      <c r="D2859" s="38"/>
    </row>
    <row r="2860" spans="2:4" x14ac:dyDescent="0.35">
      <c r="B2860" s="38"/>
      <c r="C2860" s="208"/>
      <c r="D2860" s="38"/>
    </row>
    <row r="2861" spans="2:4" x14ac:dyDescent="0.35">
      <c r="B2861" s="38"/>
      <c r="C2861" s="208"/>
      <c r="D2861" s="38"/>
    </row>
    <row r="2862" spans="2:4" x14ac:dyDescent="0.35">
      <c r="B2862" s="38"/>
      <c r="C2862" s="208"/>
      <c r="D2862" s="38"/>
    </row>
    <row r="2863" spans="2:4" x14ac:dyDescent="0.35">
      <c r="B2863" s="38"/>
      <c r="C2863" s="208"/>
      <c r="D2863" s="38"/>
    </row>
    <row r="2864" spans="2:4" x14ac:dyDescent="0.35">
      <c r="B2864" s="38"/>
      <c r="C2864" s="208"/>
      <c r="D2864" s="38"/>
    </row>
    <row r="2865" spans="2:4" x14ac:dyDescent="0.35">
      <c r="B2865" s="38"/>
      <c r="C2865" s="208"/>
      <c r="D2865" s="38"/>
    </row>
    <row r="2866" spans="2:4" x14ac:dyDescent="0.35">
      <c r="B2866" s="38"/>
      <c r="C2866" s="208"/>
      <c r="D2866" s="38"/>
    </row>
    <row r="2867" spans="2:4" x14ac:dyDescent="0.35">
      <c r="B2867" s="38"/>
      <c r="C2867" s="208"/>
      <c r="D2867" s="38"/>
    </row>
    <row r="2868" spans="2:4" x14ac:dyDescent="0.35">
      <c r="B2868" s="38"/>
      <c r="C2868" s="208"/>
      <c r="D2868" s="38"/>
    </row>
    <row r="2869" spans="2:4" x14ac:dyDescent="0.35">
      <c r="B2869" s="38"/>
      <c r="C2869" s="208"/>
      <c r="D2869" s="38"/>
    </row>
    <row r="2870" spans="2:4" x14ac:dyDescent="0.35">
      <c r="B2870" s="38"/>
      <c r="C2870" s="208"/>
      <c r="D2870" s="38"/>
    </row>
    <row r="2871" spans="2:4" x14ac:dyDescent="0.35">
      <c r="B2871" s="38"/>
      <c r="C2871" s="208"/>
      <c r="D2871" s="38"/>
    </row>
    <row r="2872" spans="2:4" x14ac:dyDescent="0.35">
      <c r="B2872" s="38"/>
      <c r="C2872" s="208"/>
      <c r="D2872" s="38"/>
    </row>
    <row r="2873" spans="2:4" x14ac:dyDescent="0.35">
      <c r="B2873" s="38"/>
      <c r="C2873" s="208"/>
      <c r="D2873" s="38"/>
    </row>
    <row r="2874" spans="2:4" x14ac:dyDescent="0.35">
      <c r="B2874" s="38"/>
      <c r="C2874" s="208"/>
      <c r="D2874" s="38"/>
    </row>
    <row r="2875" spans="2:4" x14ac:dyDescent="0.35">
      <c r="B2875" s="38"/>
      <c r="C2875" s="208"/>
      <c r="D2875" s="38"/>
    </row>
    <row r="2876" spans="2:4" x14ac:dyDescent="0.35">
      <c r="B2876" s="38"/>
      <c r="C2876" s="208"/>
      <c r="D2876" s="38"/>
    </row>
    <row r="2877" spans="2:4" x14ac:dyDescent="0.35">
      <c r="B2877" s="38"/>
      <c r="C2877" s="208"/>
      <c r="D2877" s="38"/>
    </row>
    <row r="2878" spans="2:4" x14ac:dyDescent="0.35">
      <c r="B2878" s="38"/>
      <c r="C2878" s="208"/>
      <c r="D2878" s="38"/>
    </row>
    <row r="2879" spans="2:4" x14ac:dyDescent="0.35">
      <c r="B2879" s="38"/>
      <c r="C2879" s="208"/>
      <c r="D2879" s="38"/>
    </row>
    <row r="2880" spans="2:4" x14ac:dyDescent="0.35">
      <c r="B2880" s="38"/>
      <c r="C2880" s="208"/>
      <c r="D2880" s="38"/>
    </row>
    <row r="2881" spans="2:4" x14ac:dyDescent="0.35">
      <c r="B2881" s="38"/>
      <c r="C2881" s="208"/>
      <c r="D2881" s="38"/>
    </row>
    <row r="2882" spans="2:4" x14ac:dyDescent="0.35">
      <c r="B2882" s="38"/>
      <c r="C2882" s="208"/>
      <c r="D2882" s="38"/>
    </row>
    <row r="2883" spans="2:4" x14ac:dyDescent="0.35">
      <c r="B2883" s="38"/>
      <c r="C2883" s="208"/>
      <c r="D2883" s="38"/>
    </row>
    <row r="2884" spans="2:4" x14ac:dyDescent="0.35">
      <c r="B2884" s="38"/>
      <c r="C2884" s="208"/>
      <c r="D2884" s="38"/>
    </row>
    <row r="2885" spans="2:4" x14ac:dyDescent="0.35">
      <c r="B2885" s="38"/>
      <c r="C2885" s="208"/>
      <c r="D2885" s="38"/>
    </row>
    <row r="2886" spans="2:4" x14ac:dyDescent="0.35">
      <c r="B2886" s="38"/>
      <c r="C2886" s="208"/>
      <c r="D2886" s="38"/>
    </row>
    <row r="2887" spans="2:4" x14ac:dyDescent="0.35">
      <c r="B2887" s="38"/>
      <c r="C2887" s="208"/>
      <c r="D2887" s="38"/>
    </row>
    <row r="2888" spans="2:4" x14ac:dyDescent="0.35">
      <c r="B2888" s="38"/>
      <c r="C2888" s="208"/>
      <c r="D2888" s="38"/>
    </row>
    <row r="2889" spans="2:4" x14ac:dyDescent="0.35">
      <c r="B2889" s="38"/>
      <c r="C2889" s="208"/>
      <c r="D2889" s="38"/>
    </row>
    <row r="2890" spans="2:4" x14ac:dyDescent="0.35">
      <c r="B2890" s="38"/>
      <c r="C2890" s="208"/>
      <c r="D2890" s="38"/>
    </row>
    <row r="2891" spans="2:4" x14ac:dyDescent="0.35">
      <c r="B2891" s="38"/>
      <c r="C2891" s="208"/>
      <c r="D2891" s="38"/>
    </row>
    <row r="2892" spans="2:4" x14ac:dyDescent="0.35">
      <c r="B2892" s="38"/>
      <c r="C2892" s="208"/>
      <c r="D2892" s="38"/>
    </row>
    <row r="2893" spans="2:4" x14ac:dyDescent="0.35">
      <c r="B2893" s="38"/>
      <c r="C2893" s="208"/>
      <c r="D2893" s="38"/>
    </row>
    <row r="2894" spans="2:4" x14ac:dyDescent="0.35">
      <c r="B2894" s="38"/>
      <c r="C2894" s="208"/>
      <c r="D2894" s="38"/>
    </row>
    <row r="2895" spans="2:4" x14ac:dyDescent="0.35">
      <c r="B2895" s="38"/>
      <c r="C2895" s="208"/>
      <c r="D2895" s="38"/>
    </row>
    <row r="2896" spans="2:4" x14ac:dyDescent="0.35">
      <c r="B2896" s="38"/>
      <c r="C2896" s="208"/>
      <c r="D2896" s="38"/>
    </row>
    <row r="2897" spans="2:4" x14ac:dyDescent="0.35">
      <c r="B2897" s="38"/>
      <c r="C2897" s="208"/>
      <c r="D2897" s="38"/>
    </row>
    <row r="2898" spans="2:4" x14ac:dyDescent="0.35">
      <c r="B2898" s="38"/>
      <c r="C2898" s="208"/>
      <c r="D2898" s="38"/>
    </row>
    <row r="2899" spans="2:4" x14ac:dyDescent="0.35">
      <c r="B2899" s="38"/>
      <c r="C2899" s="208"/>
      <c r="D2899" s="38"/>
    </row>
    <row r="2900" spans="2:4" x14ac:dyDescent="0.35">
      <c r="B2900" s="38"/>
      <c r="C2900" s="208"/>
      <c r="D2900" s="38"/>
    </row>
    <row r="2901" spans="2:4" x14ac:dyDescent="0.35">
      <c r="B2901" s="38"/>
      <c r="C2901" s="208"/>
      <c r="D2901" s="38"/>
    </row>
    <row r="2902" spans="2:4" x14ac:dyDescent="0.35">
      <c r="B2902" s="38"/>
      <c r="C2902" s="208"/>
      <c r="D2902" s="38"/>
    </row>
    <row r="2903" spans="2:4" x14ac:dyDescent="0.35">
      <c r="B2903" s="38"/>
      <c r="C2903" s="208"/>
      <c r="D2903" s="38"/>
    </row>
    <row r="2904" spans="2:4" x14ac:dyDescent="0.35">
      <c r="B2904" s="38"/>
      <c r="C2904" s="208"/>
      <c r="D2904" s="38"/>
    </row>
    <row r="2905" spans="2:4" x14ac:dyDescent="0.35">
      <c r="B2905" s="38"/>
      <c r="C2905" s="208"/>
      <c r="D2905" s="38"/>
    </row>
    <row r="2906" spans="2:4" x14ac:dyDescent="0.35">
      <c r="B2906" s="38"/>
      <c r="C2906" s="208"/>
      <c r="D2906" s="38"/>
    </row>
    <row r="2907" spans="2:4" x14ac:dyDescent="0.35">
      <c r="B2907" s="38"/>
      <c r="C2907" s="208"/>
      <c r="D2907" s="38"/>
    </row>
    <row r="2908" spans="2:4" x14ac:dyDescent="0.35">
      <c r="B2908" s="38"/>
      <c r="C2908" s="208"/>
      <c r="D2908" s="38"/>
    </row>
    <row r="2909" spans="2:4" x14ac:dyDescent="0.35">
      <c r="B2909" s="38"/>
      <c r="C2909" s="208"/>
      <c r="D2909" s="38"/>
    </row>
    <row r="2910" spans="2:4" x14ac:dyDescent="0.35">
      <c r="B2910" s="38"/>
      <c r="C2910" s="208"/>
      <c r="D2910" s="38"/>
    </row>
    <row r="2911" spans="2:4" x14ac:dyDescent="0.35">
      <c r="B2911" s="38"/>
      <c r="C2911" s="208"/>
      <c r="D2911" s="38"/>
    </row>
    <row r="2912" spans="2:4" x14ac:dyDescent="0.35">
      <c r="B2912" s="38"/>
      <c r="C2912" s="208"/>
      <c r="D2912" s="38"/>
    </row>
    <row r="2913" spans="2:4" x14ac:dyDescent="0.35">
      <c r="B2913" s="38"/>
      <c r="C2913" s="208"/>
      <c r="D2913" s="38"/>
    </row>
    <row r="2914" spans="2:4" x14ac:dyDescent="0.35">
      <c r="B2914" s="38"/>
      <c r="C2914" s="208"/>
      <c r="D2914" s="38"/>
    </row>
    <row r="2915" spans="2:4" x14ac:dyDescent="0.35">
      <c r="B2915" s="38"/>
      <c r="C2915" s="208"/>
      <c r="D2915" s="38"/>
    </row>
    <row r="2916" spans="2:4" x14ac:dyDescent="0.35">
      <c r="B2916" s="38"/>
      <c r="C2916" s="208"/>
      <c r="D2916" s="38"/>
    </row>
    <row r="2917" spans="2:4" x14ac:dyDescent="0.35">
      <c r="B2917" s="38"/>
      <c r="C2917" s="208"/>
      <c r="D2917" s="38"/>
    </row>
    <row r="2918" spans="2:4" x14ac:dyDescent="0.35">
      <c r="B2918" s="38"/>
      <c r="C2918" s="208"/>
      <c r="D2918" s="38"/>
    </row>
    <row r="2919" spans="2:4" x14ac:dyDescent="0.35">
      <c r="B2919" s="38"/>
      <c r="C2919" s="208"/>
      <c r="D2919" s="38"/>
    </row>
    <row r="2920" spans="2:4" x14ac:dyDescent="0.35">
      <c r="B2920" s="38"/>
      <c r="C2920" s="208"/>
      <c r="D2920" s="38"/>
    </row>
    <row r="2921" spans="2:4" x14ac:dyDescent="0.35">
      <c r="B2921" s="38"/>
      <c r="C2921" s="208"/>
      <c r="D2921" s="38"/>
    </row>
    <row r="2922" spans="2:4" x14ac:dyDescent="0.35">
      <c r="B2922" s="38"/>
      <c r="C2922" s="208"/>
      <c r="D2922" s="38"/>
    </row>
    <row r="2923" spans="2:4" x14ac:dyDescent="0.35">
      <c r="B2923" s="38"/>
      <c r="C2923" s="208"/>
      <c r="D2923" s="38"/>
    </row>
    <row r="2924" spans="2:4" x14ac:dyDescent="0.35">
      <c r="B2924" s="38"/>
      <c r="C2924" s="208"/>
      <c r="D2924" s="38"/>
    </row>
    <row r="2925" spans="2:4" x14ac:dyDescent="0.35">
      <c r="B2925" s="38"/>
      <c r="C2925" s="208"/>
      <c r="D2925" s="38"/>
    </row>
    <row r="2926" spans="2:4" x14ac:dyDescent="0.35">
      <c r="B2926" s="38"/>
      <c r="C2926" s="208"/>
      <c r="D2926" s="38"/>
    </row>
    <row r="2927" spans="2:4" x14ac:dyDescent="0.35">
      <c r="B2927" s="38"/>
      <c r="C2927" s="208"/>
      <c r="D2927" s="38"/>
    </row>
  </sheetData>
  <autoFilter ref="B1:E292" xr:uid="{00000000-0001-0000-0400-000000000000}">
    <filterColumn colId="3">
      <filters>
        <filter val="MSK2"/>
      </filters>
    </filterColumn>
  </autoFilter>
  <mergeCells count="1">
    <mergeCell ref="H5:I5"/>
  </mergeCells>
  <phoneticPr fontId="1" type="noConversion"/>
  <conditionalFormatting sqref="B78:B65533 B1:B76">
    <cfRule type="duplicateValues" dxfId="33" priority="70" stopIfTrue="1"/>
    <cfRule type="expression" dxfId="32" priority="71" stopIfTrue="1">
      <formula>#REF!="REPETIDO"</formula>
    </cfRule>
  </conditionalFormatting>
  <conditionalFormatting sqref="B1:B1048576">
    <cfRule type="duplicateValues" dxfId="31" priority="2"/>
  </conditionalFormatting>
  <conditionalFormatting sqref="B77">
    <cfRule type="duplicateValues" dxfId="30" priority="3" stopIfTrue="1"/>
    <cfRule type="expression" dxfId="29" priority="4" stopIfTrue="1">
      <formula>#REF!="REPETIDO"</formula>
    </cfRule>
  </conditionalFormatting>
  <conditionalFormatting sqref="C1:C1048576">
    <cfRule type="duplicateValues" dxfId="28" priority="1"/>
  </conditionalFormatting>
  <pageMargins left="0.75" right="0.75" top="1" bottom="1" header="0" footer="0"/>
  <pageSetup paperSize="9" orientation="portrait" horizontalDpi="4294967293" verticalDpi="4294967293" r:id="rId1"/>
  <headerFooter alignWithMargins="0"/>
  <colBreaks count="1" manualBreakCount="1">
    <brk id="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3"/>
  <dimension ref="B2:K42"/>
  <sheetViews>
    <sheetView topLeftCell="A15" zoomScale="85" zoomScaleNormal="85" workbookViewId="0">
      <selection activeCell="C27" sqref="C27"/>
    </sheetView>
  </sheetViews>
  <sheetFormatPr baseColWidth="10" defaultColWidth="11.44140625" defaultRowHeight="21" x14ac:dyDescent="0.4"/>
  <cols>
    <col min="1" max="1" width="11.44140625" style="34"/>
    <col min="2" max="2" width="6.44140625" style="34" customWidth="1"/>
    <col min="3" max="3" width="15" style="35" customWidth="1"/>
    <col min="4" max="6" width="14.21875" style="34" customWidth="1"/>
    <col min="7" max="7" width="11.44140625" style="34"/>
    <col min="8" max="8" width="11.21875" style="34" customWidth="1"/>
    <col min="9" max="16384" width="11.44140625" style="34"/>
  </cols>
  <sheetData>
    <row r="2" spans="2:11" ht="21.6" thickBot="1" x14ac:dyDescent="0.45">
      <c r="B2" s="58" t="s">
        <v>19</v>
      </c>
      <c r="C2" s="58" t="s">
        <v>18</v>
      </c>
      <c r="D2" s="58" t="s">
        <v>4</v>
      </c>
      <c r="E2" s="58" t="s">
        <v>5</v>
      </c>
      <c r="F2" s="58" t="s">
        <v>6</v>
      </c>
    </row>
    <row r="3" spans="2:11" x14ac:dyDescent="0.4">
      <c r="B3" s="59" t="s">
        <v>101</v>
      </c>
      <c r="C3" s="60" t="s">
        <v>24</v>
      </c>
      <c r="D3" s="61"/>
      <c r="E3" s="61"/>
      <c r="F3" s="62"/>
    </row>
    <row r="4" spans="2:11" x14ac:dyDescent="0.4">
      <c r="B4" s="63" t="s">
        <v>101</v>
      </c>
      <c r="C4" s="56" t="s">
        <v>25</v>
      </c>
      <c r="D4" s="57"/>
      <c r="E4" s="57"/>
      <c r="F4" s="64"/>
    </row>
    <row r="5" spans="2:11" x14ac:dyDescent="0.4">
      <c r="B5" s="63" t="s">
        <v>99</v>
      </c>
      <c r="C5" s="56" t="s">
        <v>292</v>
      </c>
      <c r="D5" s="57"/>
      <c r="E5" s="57">
        <v>45</v>
      </c>
      <c r="F5" s="64"/>
      <c r="K5" s="55"/>
    </row>
    <row r="6" spans="2:11" x14ac:dyDescent="0.4">
      <c r="B6" s="63" t="s">
        <v>99</v>
      </c>
      <c r="C6" s="56" t="s">
        <v>288</v>
      </c>
      <c r="D6" s="57"/>
      <c r="E6" s="57">
        <v>45</v>
      </c>
      <c r="F6" s="64"/>
      <c r="K6" s="55"/>
    </row>
    <row r="7" spans="2:11" x14ac:dyDescent="0.4">
      <c r="B7" s="63" t="s">
        <v>99</v>
      </c>
      <c r="C7" s="56" t="s">
        <v>296</v>
      </c>
      <c r="D7" s="57"/>
      <c r="E7" s="57">
        <v>45</v>
      </c>
      <c r="F7" s="64"/>
    </row>
    <row r="8" spans="2:11" x14ac:dyDescent="0.4">
      <c r="B8" s="63" t="s">
        <v>100</v>
      </c>
      <c r="C8" s="56" t="s">
        <v>26</v>
      </c>
      <c r="D8" s="57">
        <v>1</v>
      </c>
      <c r="E8" s="57">
        <v>37</v>
      </c>
      <c r="F8" s="64"/>
    </row>
    <row r="9" spans="2:11" x14ac:dyDescent="0.4">
      <c r="B9" s="63" t="s">
        <v>442</v>
      </c>
      <c r="C9" s="56" t="s">
        <v>27</v>
      </c>
      <c r="D9" s="57">
        <v>2</v>
      </c>
      <c r="E9" s="57">
        <v>50</v>
      </c>
      <c r="F9" s="64"/>
    </row>
    <row r="10" spans="2:11" x14ac:dyDescent="0.4">
      <c r="B10" s="63" t="s">
        <v>442</v>
      </c>
      <c r="C10" s="56" t="s">
        <v>28</v>
      </c>
      <c r="D10" s="57">
        <v>2</v>
      </c>
      <c r="E10" s="57">
        <v>50</v>
      </c>
      <c r="F10" s="64"/>
    </row>
    <row r="11" spans="2:11" x14ac:dyDescent="0.4">
      <c r="B11" s="63" t="s">
        <v>442</v>
      </c>
      <c r="C11" s="56" t="s">
        <v>363</v>
      </c>
      <c r="D11" s="57">
        <v>2</v>
      </c>
      <c r="E11" s="57">
        <v>50</v>
      </c>
      <c r="F11" s="64"/>
    </row>
    <row r="12" spans="2:11" x14ac:dyDescent="0.4">
      <c r="B12" s="63" t="s">
        <v>442</v>
      </c>
      <c r="C12" s="56" t="s">
        <v>355</v>
      </c>
      <c r="D12" s="57">
        <v>2</v>
      </c>
      <c r="E12" s="57">
        <v>50</v>
      </c>
      <c r="F12" s="64"/>
    </row>
    <row r="13" spans="2:11" ht="21.6" thickBot="1" x14ac:dyDescent="0.45">
      <c r="B13" s="63" t="s">
        <v>442</v>
      </c>
      <c r="C13" s="56" t="s">
        <v>29</v>
      </c>
      <c r="D13" s="57">
        <v>2</v>
      </c>
      <c r="E13" s="57">
        <v>50</v>
      </c>
      <c r="F13" s="64"/>
    </row>
    <row r="14" spans="2:11" x14ac:dyDescent="0.4">
      <c r="B14" s="67" t="s">
        <v>102</v>
      </c>
      <c r="C14" s="68" t="s">
        <v>41</v>
      </c>
      <c r="D14" s="69"/>
      <c r="E14" s="69"/>
      <c r="F14" s="70"/>
    </row>
    <row r="15" spans="2:11" ht="21.6" thickBot="1" x14ac:dyDescent="0.45">
      <c r="B15" s="71" t="s">
        <v>102</v>
      </c>
      <c r="C15" s="65" t="s">
        <v>42</v>
      </c>
      <c r="D15" s="66"/>
      <c r="E15" s="66"/>
      <c r="F15" s="72"/>
    </row>
    <row r="16" spans="2:11" ht="21.6" thickBot="1" x14ac:dyDescent="0.45">
      <c r="B16" s="67" t="s">
        <v>443</v>
      </c>
      <c r="C16" s="68" t="s">
        <v>79</v>
      </c>
      <c r="D16" s="69">
        <v>1</v>
      </c>
      <c r="E16" s="69">
        <v>55</v>
      </c>
      <c r="F16" s="70"/>
    </row>
    <row r="17" spans="2:11" ht="21.6" thickBot="1" x14ac:dyDescent="0.45">
      <c r="B17" s="67" t="s">
        <v>443</v>
      </c>
      <c r="C17" s="65" t="s">
        <v>344</v>
      </c>
      <c r="D17" s="66">
        <v>1</v>
      </c>
      <c r="E17" s="66">
        <v>55</v>
      </c>
      <c r="F17" s="72"/>
    </row>
    <row r="18" spans="2:11" x14ac:dyDescent="0.4">
      <c r="B18" s="67" t="s">
        <v>443</v>
      </c>
      <c r="C18" s="65" t="s">
        <v>279</v>
      </c>
      <c r="D18" s="66">
        <v>1</v>
      </c>
      <c r="E18" s="66">
        <v>55</v>
      </c>
      <c r="F18" s="72"/>
    </row>
    <row r="19" spans="2:11" x14ac:dyDescent="0.4">
      <c r="B19" s="210" t="s">
        <v>444</v>
      </c>
      <c r="C19" s="211" t="s">
        <v>48</v>
      </c>
      <c r="D19" s="212"/>
      <c r="E19" s="212"/>
      <c r="F19" s="213"/>
    </row>
    <row r="20" spans="2:11" x14ac:dyDescent="0.4">
      <c r="B20" s="210" t="s">
        <v>444</v>
      </c>
      <c r="C20" s="211" t="s">
        <v>50</v>
      </c>
      <c r="D20" s="212"/>
      <c r="E20" s="212"/>
      <c r="F20" s="213"/>
    </row>
    <row r="21" spans="2:11" x14ac:dyDescent="0.4">
      <c r="B21" s="210" t="s">
        <v>444</v>
      </c>
      <c r="C21" s="211" t="s">
        <v>49</v>
      </c>
      <c r="D21" s="212"/>
      <c r="E21" s="212"/>
      <c r="F21" s="213"/>
    </row>
    <row r="22" spans="2:11" x14ac:dyDescent="0.4">
      <c r="B22" s="210" t="s">
        <v>444</v>
      </c>
      <c r="C22" s="211" t="s">
        <v>51</v>
      </c>
      <c r="D22" s="212"/>
      <c r="E22" s="212"/>
      <c r="F22" s="213"/>
    </row>
    <row r="23" spans="2:11" x14ac:dyDescent="0.4">
      <c r="B23" s="210" t="s">
        <v>445</v>
      </c>
      <c r="C23" s="149" t="s">
        <v>77</v>
      </c>
      <c r="D23" s="212">
        <v>1</v>
      </c>
      <c r="E23" s="212">
        <v>52</v>
      </c>
      <c r="F23" s="213"/>
    </row>
    <row r="24" spans="2:11" x14ac:dyDescent="0.4">
      <c r="B24" s="210" t="s">
        <v>445</v>
      </c>
      <c r="C24" s="211" t="s">
        <v>78</v>
      </c>
      <c r="D24" s="212">
        <v>1</v>
      </c>
      <c r="E24" s="212">
        <v>52</v>
      </c>
      <c r="F24" s="213"/>
    </row>
    <row r="25" spans="2:11" ht="21.6" thickBot="1" x14ac:dyDescent="0.45">
      <c r="B25" s="214" t="s">
        <v>446</v>
      </c>
      <c r="C25" s="215" t="s">
        <v>85</v>
      </c>
      <c r="D25" s="216">
        <v>2</v>
      </c>
      <c r="E25" s="216">
        <v>50</v>
      </c>
      <c r="F25" s="217"/>
      <c r="K25" s="55"/>
    </row>
    <row r="26" spans="2:11" x14ac:dyDescent="0.4">
      <c r="B26" s="218" t="s">
        <v>446</v>
      </c>
      <c r="C26" s="219" t="s">
        <v>61</v>
      </c>
      <c r="D26" s="220"/>
      <c r="E26" s="220"/>
      <c r="F26" s="221"/>
    </row>
    <row r="27" spans="2:11" x14ac:dyDescent="0.4">
      <c r="B27" s="222">
        <v>4</v>
      </c>
      <c r="C27" s="223" t="s">
        <v>30</v>
      </c>
      <c r="D27" s="224"/>
      <c r="E27" s="224"/>
      <c r="F27" s="225"/>
    </row>
    <row r="28" spans="2:11" x14ac:dyDescent="0.4">
      <c r="B28" s="222">
        <v>4</v>
      </c>
      <c r="C28" s="223" t="s">
        <v>32</v>
      </c>
      <c r="D28" s="224"/>
      <c r="E28" s="224"/>
      <c r="F28" s="225"/>
    </row>
    <row r="29" spans="2:11" x14ac:dyDescent="0.4">
      <c r="B29" s="222">
        <v>4</v>
      </c>
      <c r="C29" s="223" t="s">
        <v>83</v>
      </c>
      <c r="D29" s="224"/>
      <c r="E29" s="224"/>
      <c r="F29" s="225"/>
    </row>
    <row r="30" spans="2:11" x14ac:dyDescent="0.4">
      <c r="B30" s="222">
        <v>4</v>
      </c>
      <c r="C30" s="223" t="s">
        <v>56</v>
      </c>
      <c r="D30" s="224"/>
      <c r="E30" s="224"/>
      <c r="F30" s="225"/>
    </row>
    <row r="31" spans="2:11" x14ac:dyDescent="0.4">
      <c r="B31" s="222">
        <v>4</v>
      </c>
      <c r="C31" s="223" t="s">
        <v>57</v>
      </c>
      <c r="D31" s="224"/>
      <c r="E31" s="224"/>
      <c r="F31" s="225"/>
    </row>
    <row r="32" spans="2:11" ht="21.6" thickBot="1" x14ac:dyDescent="0.45">
      <c r="B32" s="226">
        <v>4</v>
      </c>
      <c r="C32" s="227" t="s">
        <v>31</v>
      </c>
      <c r="D32" s="228"/>
      <c r="E32" s="228"/>
      <c r="F32" s="229"/>
    </row>
    <row r="33" spans="2:8" ht="21.6" thickBot="1" x14ac:dyDescent="0.45">
      <c r="B33" s="226">
        <v>4</v>
      </c>
      <c r="C33" s="227" t="s">
        <v>46</v>
      </c>
      <c r="D33" s="228"/>
      <c r="E33" s="228"/>
      <c r="F33" s="229"/>
    </row>
    <row r="34" spans="2:8" x14ac:dyDescent="0.4">
      <c r="C34" s="42" t="s">
        <v>77</v>
      </c>
      <c r="D34" s="40"/>
      <c r="E34" s="40"/>
      <c r="F34" s="41"/>
    </row>
    <row r="35" spans="2:8" x14ac:dyDescent="0.4">
      <c r="C35" s="42"/>
      <c r="D35" s="40"/>
      <c r="E35" s="40"/>
      <c r="F35" s="41"/>
    </row>
    <row r="41" spans="2:8" x14ac:dyDescent="0.4">
      <c r="H41" s="36"/>
    </row>
    <row r="42" spans="2:8" x14ac:dyDescent="0.4">
      <c r="H42" s="36"/>
    </row>
  </sheetData>
  <autoFilter ref="B2:F32" xr:uid="{00000000-0009-0000-0000-000005000000}"/>
  <phoneticPr fontId="1" type="noConversion"/>
  <pageMargins left="0.75" right="0.75" top="1" bottom="1" header="0" footer="0"/>
  <pageSetup paperSize="9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">
    <pageSetUpPr fitToPage="1"/>
  </sheetPr>
  <dimension ref="B1:J92"/>
  <sheetViews>
    <sheetView zoomScale="70" zoomScaleNormal="70" workbookViewId="0">
      <selection activeCell="C27" sqref="C27"/>
    </sheetView>
  </sheetViews>
  <sheetFormatPr baseColWidth="10" defaultColWidth="11.44140625" defaultRowHeight="19.8" x14ac:dyDescent="0.3"/>
  <cols>
    <col min="1" max="1" width="4.5546875" style="103" customWidth="1"/>
    <col min="2" max="2" width="3.77734375" style="99" customWidth="1"/>
    <col min="3" max="3" width="14.109375" style="109" customWidth="1"/>
    <col min="4" max="4" width="78.21875" style="99" customWidth="1"/>
    <col min="5" max="5" width="3.77734375" style="99" customWidth="1"/>
    <col min="6" max="6" width="4" style="103" customWidth="1"/>
    <col min="7" max="7" width="4.109375" style="103" customWidth="1"/>
    <col min="8" max="16384" width="11.44140625" style="103"/>
  </cols>
  <sheetData>
    <row r="1" spans="2:10" x14ac:dyDescent="0.3">
      <c r="C1" s="100"/>
      <c r="D1" s="100"/>
      <c r="E1" s="100"/>
      <c r="F1" s="101"/>
      <c r="G1" s="101"/>
      <c r="H1" s="101"/>
      <c r="I1" s="102"/>
      <c r="J1" s="102"/>
    </row>
    <row r="2" spans="2:10" ht="22.2" x14ac:dyDescent="0.35">
      <c r="B2" s="237" t="str">
        <f>ENTREPUENTES!B2</f>
        <v>X Regata Entrepuentes - ENHOL Ebrokayak - Tudela</v>
      </c>
      <c r="C2" s="237"/>
      <c r="D2" s="237"/>
      <c r="E2" s="237"/>
      <c r="F2" s="237"/>
      <c r="G2" s="237"/>
      <c r="H2" s="101"/>
      <c r="I2" s="101"/>
      <c r="J2" s="101"/>
    </row>
    <row r="3" spans="2:10" ht="22.2" x14ac:dyDescent="0.35">
      <c r="B3" s="237" t="str">
        <f>ENTREPUENTES!B3</f>
        <v>Lugar, fecha y hora:  Río Ebro, 20/09/2026</v>
      </c>
      <c r="C3" s="237"/>
      <c r="D3" s="237"/>
      <c r="E3" s="237"/>
      <c r="F3" s="237"/>
      <c r="G3" s="105"/>
      <c r="H3" s="106"/>
      <c r="I3" s="106"/>
      <c r="J3" s="106"/>
    </row>
    <row r="4" spans="2:10" ht="22.2" x14ac:dyDescent="0.35">
      <c r="B4" s="231" t="str">
        <f>ENTREPUENTES!B4</f>
        <v>Organiza: ENHOL-Ebrokayak - Federación Navarra de Piragüismo</v>
      </c>
      <c r="C4" s="231"/>
      <c r="D4" s="231"/>
      <c r="E4" s="231"/>
      <c r="F4" s="231"/>
      <c r="G4" s="107"/>
      <c r="H4" s="106"/>
      <c r="I4" s="106"/>
      <c r="J4" s="106"/>
    </row>
    <row r="5" spans="2:10" ht="20.399999999999999" thickBot="1" x14ac:dyDescent="0.35">
      <c r="B5" s="108"/>
    </row>
    <row r="6" spans="2:10" ht="20.399999999999999" thickBot="1" x14ac:dyDescent="0.35">
      <c r="B6" s="108"/>
      <c r="C6" s="239" t="s">
        <v>21</v>
      </c>
      <c r="D6" s="240"/>
      <c r="E6" s="108"/>
    </row>
    <row r="7" spans="2:10" ht="20.399999999999999" thickBot="1" x14ac:dyDescent="0.35">
      <c r="B7" s="108"/>
      <c r="C7" s="110" t="s">
        <v>20</v>
      </c>
      <c r="D7" s="111" t="s">
        <v>1</v>
      </c>
      <c r="E7" s="108"/>
    </row>
    <row r="8" spans="2:10" x14ac:dyDescent="0.3">
      <c r="B8" s="108"/>
      <c r="C8" s="112">
        <f>SUMIF(ENTREPUENTES!E$8:E$336,D8,ENTREPUENTES!B$8:B$336)</f>
        <v>488</v>
      </c>
      <c r="D8" s="113" t="s">
        <v>202</v>
      </c>
      <c r="E8" s="108"/>
    </row>
    <row r="9" spans="2:10" x14ac:dyDescent="0.3">
      <c r="B9" s="108"/>
      <c r="C9" s="112">
        <f>SUMIF(ENTREPUENTES!E$8:E$336,D9,ENTREPUENTES!B$8:B$336)</f>
        <v>632</v>
      </c>
      <c r="D9" s="117" t="s">
        <v>350</v>
      </c>
      <c r="E9" s="108"/>
    </row>
    <row r="10" spans="2:10" x14ac:dyDescent="0.3">
      <c r="B10" s="108"/>
      <c r="C10" s="112">
        <f>SUMIF(ENTREPUENTES!E$8:E$336,D10,ENTREPUENTES!B$8:B$336)</f>
        <v>29</v>
      </c>
      <c r="D10" s="114" t="s">
        <v>382</v>
      </c>
      <c r="E10" s="108"/>
    </row>
    <row r="11" spans="2:10" x14ac:dyDescent="0.3">
      <c r="B11" s="108"/>
      <c r="C11" s="112">
        <f>SUMIF(ENTREPUENTES!E$8:E$336,D11,ENTREPUENTES!B$8:B$336)</f>
        <v>176</v>
      </c>
      <c r="D11" s="114" t="s">
        <v>373</v>
      </c>
      <c r="E11" s="108"/>
    </row>
    <row r="12" spans="2:10" x14ac:dyDescent="0.3">
      <c r="B12" s="108"/>
      <c r="C12" s="112">
        <f>SUMIF(ENTREPUENTES!E$8:E$336,D12,ENTREPUENTES!B$8:B$336)</f>
        <v>800</v>
      </c>
      <c r="D12" s="115" t="s">
        <v>218</v>
      </c>
      <c r="E12" s="108"/>
    </row>
    <row r="13" spans="2:10" x14ac:dyDescent="0.3">
      <c r="B13" s="108"/>
      <c r="C13" s="112">
        <f>SUMIF(ENTREPUENTES!E$8:E$336,D13,ENTREPUENTES!B$8:B$336)</f>
        <v>966</v>
      </c>
      <c r="D13" s="114" t="s">
        <v>240</v>
      </c>
      <c r="E13" s="108"/>
    </row>
    <row r="14" spans="2:10" x14ac:dyDescent="0.3">
      <c r="B14" s="108"/>
      <c r="C14" s="112">
        <f>SUMIF(ENTREPUENTES!E$8:E$336,D14,ENTREPUENTES!B$8:B$336)</f>
        <v>105</v>
      </c>
      <c r="D14" s="114" t="s">
        <v>171</v>
      </c>
      <c r="E14" s="108"/>
    </row>
    <row r="15" spans="2:10" x14ac:dyDescent="0.3">
      <c r="B15" s="108"/>
      <c r="C15" s="112">
        <f>SUMIF(ENTREPUENTES!E$8:E$336,D15,ENTREPUENTES!B$8:B$336)</f>
        <v>140</v>
      </c>
      <c r="D15" s="114" t="s">
        <v>384</v>
      </c>
      <c r="E15" s="108"/>
    </row>
    <row r="16" spans="2:10" x14ac:dyDescent="0.3">
      <c r="B16" s="108"/>
      <c r="C16" s="112">
        <f>SUMIF(ENTREPUENTES!E$8:E$336,D16,ENTREPUENTES!B$8:B$336)</f>
        <v>502</v>
      </c>
      <c r="D16" s="116" t="s">
        <v>284</v>
      </c>
      <c r="E16" s="108"/>
    </row>
    <row r="17" spans="2:5" x14ac:dyDescent="0.3">
      <c r="B17" s="108"/>
      <c r="C17" s="112">
        <f>SUMIF(ENTREPUENTES!E$8:E$336,D17,ENTREPUENTES!B$8:B$336)</f>
        <v>181</v>
      </c>
      <c r="D17" s="114" t="s">
        <v>308</v>
      </c>
      <c r="E17" s="108"/>
    </row>
    <row r="18" spans="2:5" x14ac:dyDescent="0.3">
      <c r="B18" s="108"/>
      <c r="C18" s="112">
        <f>SUMIF(ENTREPUENTES!E$8:E$336,D18,ENTREPUENTES!B$8:B$336)</f>
        <v>29</v>
      </c>
      <c r="D18" s="114" t="s">
        <v>433</v>
      </c>
      <c r="E18" s="108"/>
    </row>
    <row r="19" spans="2:5" x14ac:dyDescent="0.3">
      <c r="B19" s="108"/>
      <c r="C19" s="112">
        <f>SUMIF(ENTREPUENTES!E$8:E$336,D19,ENTREPUENTES!B$8:B$336)</f>
        <v>268</v>
      </c>
      <c r="D19" s="114" t="s">
        <v>313</v>
      </c>
      <c r="E19" s="108"/>
    </row>
    <row r="20" spans="2:5" x14ac:dyDescent="0.3">
      <c r="B20" s="108"/>
      <c r="C20" s="112">
        <f>SUMIF(ENTREPUENTES!E$8:E$336,D20,ENTREPUENTES!B$8:B$336)</f>
        <v>46</v>
      </c>
      <c r="D20" s="115" t="s">
        <v>426</v>
      </c>
      <c r="E20" s="108"/>
    </row>
    <row r="21" spans="2:5" x14ac:dyDescent="0.3">
      <c r="B21" s="108"/>
      <c r="C21" s="112">
        <f>SUMIF(ENTREPUENTES!E$8:E$336,D21,ENTREPUENTES!B$8:B$336)</f>
        <v>33</v>
      </c>
      <c r="D21" s="114" t="s">
        <v>429</v>
      </c>
      <c r="E21" s="108"/>
    </row>
    <row r="22" spans="2:5" x14ac:dyDescent="0.3">
      <c r="B22" s="108"/>
      <c r="C22" s="112">
        <f>SUMIF(ENTREPUENTES!E$8:E$336,D22,ENTREPUENTES!B$8:B$336)</f>
        <v>46</v>
      </c>
      <c r="D22" s="115" t="s">
        <v>200</v>
      </c>
      <c r="E22" s="108"/>
    </row>
    <row r="23" spans="2:5" x14ac:dyDescent="0.3">
      <c r="B23" s="108"/>
      <c r="C23" s="112">
        <f>SUMIF(ENTREPUENTES!E$8:E$336,D23,ENTREPUENTES!B$8:B$336)</f>
        <v>23</v>
      </c>
      <c r="D23" s="113" t="s">
        <v>420</v>
      </c>
      <c r="E23" s="108"/>
    </row>
    <row r="24" spans="2:5" x14ac:dyDescent="0.3">
      <c r="B24" s="108"/>
      <c r="C24" s="112">
        <f>SUMIF(ENTREPUENTES!E$8:E$336,D24,ENTREPUENTES!B$8:B$336)</f>
        <v>459</v>
      </c>
      <c r="D24" s="114" t="s">
        <v>321</v>
      </c>
      <c r="E24" s="108"/>
    </row>
    <row r="25" spans="2:5" x14ac:dyDescent="0.3">
      <c r="B25" s="108"/>
      <c r="C25" s="112">
        <f ca="1">SUMIF(ENTREPUENTES!E$8:E$3404,D25,ENTREPUENTES!B$8:B$336)</f>
        <v>0</v>
      </c>
      <c r="D25" s="114" t="s">
        <v>109</v>
      </c>
      <c r="E25" s="108"/>
    </row>
    <row r="26" spans="2:5" x14ac:dyDescent="0.3">
      <c r="B26" s="108"/>
      <c r="C26" s="112">
        <f>SUMIF(ENTREPUENTES!E$8:E$336,D26,ENTREPUENTES!B$8:B$336)</f>
        <v>89</v>
      </c>
      <c r="D26" s="114" t="s">
        <v>422</v>
      </c>
      <c r="E26" s="108"/>
    </row>
    <row r="27" spans="2:5" x14ac:dyDescent="0.3">
      <c r="B27" s="108"/>
      <c r="C27" s="112">
        <f>SUMIF(ENTREPUENTES!E$8:E$293,D27,ENTREPUENTES!B$8:B$293)</f>
        <v>0</v>
      </c>
      <c r="D27" s="114"/>
      <c r="E27" s="108"/>
    </row>
    <row r="28" spans="2:5" x14ac:dyDescent="0.3">
      <c r="B28" s="108"/>
      <c r="C28" s="112">
        <f>SUMIF(ENTREPUENTES!E$8:E$293,D28,ENTREPUENTES!B$8:B$293)</f>
        <v>0</v>
      </c>
      <c r="D28" s="114"/>
      <c r="E28" s="108"/>
    </row>
    <row r="29" spans="2:5" x14ac:dyDescent="0.3">
      <c r="B29" s="108"/>
      <c r="C29" s="112">
        <f>SUMIF(ENTREPUENTES!E$8:E$293,D29,ENTREPUENTES!B$8:B$293)</f>
        <v>0</v>
      </c>
      <c r="D29" s="117"/>
      <c r="E29" s="108"/>
    </row>
    <row r="30" spans="2:5" x14ac:dyDescent="0.3">
      <c r="B30" s="108"/>
      <c r="C30" s="112">
        <f>SUMIF(ENTREPUENTES!E$8:E$293,D30,ENTREPUENTES!B$8:B$293)</f>
        <v>0</v>
      </c>
      <c r="D30" s="118"/>
      <c r="E30" s="108"/>
    </row>
    <row r="31" spans="2:5" x14ac:dyDescent="0.3">
      <c r="B31" s="108"/>
      <c r="C31" s="112">
        <f>SUMIF(ENTREPUENTES!E$8:E$293,D31,ENTREPUENTES!B$8:B$293)</f>
        <v>0</v>
      </c>
      <c r="D31" s="117"/>
      <c r="E31" s="108"/>
    </row>
    <row r="32" spans="2:5" ht="20.399999999999999" thickBot="1" x14ac:dyDescent="0.35">
      <c r="B32" s="108"/>
      <c r="C32" s="112">
        <f>SUMIF(ENTREPUENTES!E$8:E$293,D32,ENTREPUENTES!B$8:B$293)</f>
        <v>0</v>
      </c>
      <c r="D32" s="119"/>
      <c r="E32" s="108"/>
    </row>
    <row r="33" spans="2:5" x14ac:dyDescent="0.3">
      <c r="B33" s="108"/>
      <c r="C33" s="120"/>
      <c r="D33" s="108"/>
      <c r="E33" s="108"/>
    </row>
    <row r="34" spans="2:5" x14ac:dyDescent="0.3">
      <c r="B34" s="108"/>
      <c r="C34" s="238"/>
      <c r="D34" s="238"/>
      <c r="E34" s="108"/>
    </row>
    <row r="35" spans="2:5" x14ac:dyDescent="0.3">
      <c r="B35" s="108"/>
      <c r="C35" s="122"/>
      <c r="D35" s="121"/>
      <c r="E35" s="108"/>
    </row>
    <row r="36" spans="2:5" x14ac:dyDescent="0.3">
      <c r="B36" s="108"/>
      <c r="C36" s="120"/>
      <c r="D36" s="108"/>
      <c r="E36" s="108"/>
    </row>
    <row r="37" spans="2:5" x14ac:dyDescent="0.3">
      <c r="B37" s="108"/>
      <c r="C37" s="120"/>
      <c r="D37" s="108"/>
      <c r="E37" s="108"/>
    </row>
    <row r="38" spans="2:5" x14ac:dyDescent="0.3">
      <c r="B38" s="108"/>
      <c r="C38" s="120"/>
      <c r="D38" s="108"/>
      <c r="E38" s="108"/>
    </row>
    <row r="39" spans="2:5" x14ac:dyDescent="0.3">
      <c r="B39" s="108"/>
      <c r="C39" s="120"/>
      <c r="D39" s="108"/>
      <c r="E39" s="108"/>
    </row>
    <row r="40" spans="2:5" x14ac:dyDescent="0.3">
      <c r="B40" s="108"/>
      <c r="C40" s="120"/>
      <c r="D40" s="108"/>
      <c r="E40" s="108"/>
    </row>
    <row r="41" spans="2:5" x14ac:dyDescent="0.3">
      <c r="B41" s="108"/>
      <c r="C41" s="120"/>
      <c r="D41" s="108"/>
      <c r="E41" s="108"/>
    </row>
    <row r="42" spans="2:5" x14ac:dyDescent="0.3">
      <c r="B42" s="108"/>
      <c r="C42" s="120"/>
      <c r="D42" s="108"/>
      <c r="E42" s="108"/>
    </row>
    <row r="43" spans="2:5" x14ac:dyDescent="0.3">
      <c r="B43" s="108"/>
      <c r="C43" s="120"/>
      <c r="D43" s="108"/>
      <c r="E43" s="108"/>
    </row>
    <row r="44" spans="2:5" x14ac:dyDescent="0.3">
      <c r="B44" s="108"/>
      <c r="C44" s="120"/>
      <c r="D44" s="108"/>
      <c r="E44" s="108"/>
    </row>
    <row r="45" spans="2:5" x14ac:dyDescent="0.3">
      <c r="B45" s="108"/>
      <c r="C45" s="120"/>
      <c r="D45" s="108"/>
      <c r="E45" s="108"/>
    </row>
    <row r="46" spans="2:5" x14ac:dyDescent="0.3">
      <c r="B46" s="108"/>
      <c r="C46" s="120"/>
      <c r="D46" s="108"/>
      <c r="E46" s="108"/>
    </row>
    <row r="47" spans="2:5" x14ac:dyDescent="0.3">
      <c r="B47" s="108"/>
      <c r="C47" s="120"/>
      <c r="D47" s="108"/>
      <c r="E47" s="108"/>
    </row>
    <row r="48" spans="2:5" x14ac:dyDescent="0.3">
      <c r="B48" s="108"/>
      <c r="C48" s="120"/>
      <c r="D48" s="108"/>
      <c r="E48" s="108"/>
    </row>
    <row r="49" spans="2:5" x14ac:dyDescent="0.3">
      <c r="B49" s="108"/>
      <c r="C49" s="120"/>
      <c r="D49" s="108"/>
      <c r="E49" s="108"/>
    </row>
    <row r="50" spans="2:5" x14ac:dyDescent="0.3">
      <c r="B50" s="108"/>
      <c r="C50" s="120"/>
      <c r="D50" s="108"/>
      <c r="E50" s="108"/>
    </row>
    <row r="51" spans="2:5" x14ac:dyDescent="0.3">
      <c r="B51" s="108"/>
      <c r="C51" s="120"/>
      <c r="D51" s="108"/>
      <c r="E51" s="108"/>
    </row>
    <row r="52" spans="2:5" x14ac:dyDescent="0.3">
      <c r="B52" s="108"/>
      <c r="C52" s="120"/>
      <c r="D52" s="108"/>
      <c r="E52" s="108"/>
    </row>
    <row r="53" spans="2:5" x14ac:dyDescent="0.3">
      <c r="B53" s="108"/>
      <c r="C53" s="120"/>
      <c r="D53" s="108"/>
      <c r="E53" s="108"/>
    </row>
    <row r="54" spans="2:5" x14ac:dyDescent="0.3">
      <c r="B54" s="108"/>
      <c r="C54" s="120"/>
      <c r="D54" s="108"/>
      <c r="E54" s="108"/>
    </row>
    <row r="55" spans="2:5" x14ac:dyDescent="0.3">
      <c r="B55" s="108"/>
      <c r="C55" s="120"/>
      <c r="D55" s="108"/>
      <c r="E55" s="108"/>
    </row>
    <row r="56" spans="2:5" x14ac:dyDescent="0.3">
      <c r="B56" s="108"/>
      <c r="C56" s="120"/>
      <c r="D56" s="108"/>
      <c r="E56" s="108"/>
    </row>
    <row r="57" spans="2:5" x14ac:dyDescent="0.3">
      <c r="B57" s="108"/>
      <c r="C57" s="120"/>
      <c r="D57" s="108"/>
      <c r="E57" s="108"/>
    </row>
    <row r="58" spans="2:5" x14ac:dyDescent="0.3">
      <c r="B58" s="108"/>
      <c r="C58" s="238"/>
      <c r="D58" s="238"/>
      <c r="E58" s="108"/>
    </row>
    <row r="59" spans="2:5" x14ac:dyDescent="0.3">
      <c r="B59" s="108"/>
      <c r="C59" s="122"/>
      <c r="D59" s="121"/>
      <c r="E59" s="108"/>
    </row>
    <row r="60" spans="2:5" x14ac:dyDescent="0.3">
      <c r="B60" s="108"/>
      <c r="C60" s="120"/>
      <c r="D60" s="108"/>
      <c r="E60" s="108"/>
    </row>
    <row r="61" spans="2:5" x14ac:dyDescent="0.3">
      <c r="B61" s="108"/>
      <c r="C61" s="120"/>
      <c r="D61" s="108"/>
      <c r="E61" s="108"/>
    </row>
    <row r="62" spans="2:5" x14ac:dyDescent="0.3">
      <c r="B62" s="108"/>
      <c r="C62" s="120"/>
      <c r="D62" s="108"/>
      <c r="E62" s="108"/>
    </row>
    <row r="63" spans="2:5" x14ac:dyDescent="0.3">
      <c r="B63" s="108"/>
      <c r="C63" s="120"/>
      <c r="D63" s="108"/>
      <c r="E63" s="108"/>
    </row>
    <row r="64" spans="2:5" x14ac:dyDescent="0.3">
      <c r="B64" s="108"/>
      <c r="C64" s="120"/>
      <c r="D64" s="108"/>
      <c r="E64" s="108"/>
    </row>
    <row r="65" spans="2:5" x14ac:dyDescent="0.3">
      <c r="B65" s="108"/>
      <c r="C65" s="120"/>
      <c r="D65" s="108"/>
      <c r="E65" s="108"/>
    </row>
    <row r="66" spans="2:5" x14ac:dyDescent="0.3">
      <c r="B66" s="108"/>
      <c r="C66" s="120"/>
      <c r="D66" s="108"/>
      <c r="E66" s="108"/>
    </row>
    <row r="67" spans="2:5" x14ac:dyDescent="0.3">
      <c r="B67" s="108"/>
      <c r="C67" s="120"/>
      <c r="D67" s="108"/>
      <c r="E67" s="108"/>
    </row>
    <row r="68" spans="2:5" x14ac:dyDescent="0.3">
      <c r="B68" s="108"/>
      <c r="C68" s="120"/>
      <c r="D68" s="108"/>
      <c r="E68" s="108"/>
    </row>
    <row r="69" spans="2:5" x14ac:dyDescent="0.3">
      <c r="B69" s="108"/>
      <c r="C69" s="120"/>
      <c r="D69" s="108"/>
      <c r="E69" s="108"/>
    </row>
    <row r="70" spans="2:5" x14ac:dyDescent="0.3">
      <c r="B70" s="108"/>
      <c r="C70" s="120"/>
      <c r="D70" s="108"/>
      <c r="E70" s="108"/>
    </row>
    <row r="71" spans="2:5" x14ac:dyDescent="0.3">
      <c r="B71" s="108"/>
      <c r="C71" s="120"/>
      <c r="D71" s="108"/>
      <c r="E71" s="108"/>
    </row>
    <row r="72" spans="2:5" x14ac:dyDescent="0.3">
      <c r="B72" s="108"/>
      <c r="C72" s="120"/>
      <c r="D72" s="108"/>
      <c r="E72" s="108"/>
    </row>
    <row r="73" spans="2:5" x14ac:dyDescent="0.3">
      <c r="B73" s="108"/>
      <c r="C73" s="120"/>
      <c r="D73" s="108"/>
      <c r="E73" s="108"/>
    </row>
    <row r="74" spans="2:5" x14ac:dyDescent="0.3">
      <c r="B74" s="108"/>
      <c r="C74" s="120"/>
      <c r="D74" s="108"/>
      <c r="E74" s="108"/>
    </row>
    <row r="75" spans="2:5" x14ac:dyDescent="0.3">
      <c r="B75" s="108"/>
      <c r="C75" s="120"/>
      <c r="D75" s="108"/>
      <c r="E75" s="108"/>
    </row>
    <row r="76" spans="2:5" x14ac:dyDescent="0.3">
      <c r="B76" s="108"/>
      <c r="C76" s="120"/>
      <c r="D76" s="108"/>
      <c r="E76" s="108"/>
    </row>
    <row r="77" spans="2:5" x14ac:dyDescent="0.3">
      <c r="B77" s="108"/>
      <c r="C77" s="120"/>
      <c r="D77" s="108"/>
      <c r="E77" s="108"/>
    </row>
    <row r="78" spans="2:5" x14ac:dyDescent="0.3">
      <c r="B78" s="108"/>
      <c r="C78" s="120"/>
      <c r="D78" s="108"/>
      <c r="E78" s="108"/>
    </row>
    <row r="79" spans="2:5" x14ac:dyDescent="0.3">
      <c r="B79" s="108"/>
      <c r="C79" s="120"/>
      <c r="D79" s="108"/>
      <c r="E79" s="108"/>
    </row>
    <row r="80" spans="2:5" x14ac:dyDescent="0.3">
      <c r="B80" s="108"/>
      <c r="C80" s="120"/>
      <c r="D80" s="108"/>
      <c r="E80" s="108"/>
    </row>
    <row r="81" spans="2:5" x14ac:dyDescent="0.3">
      <c r="B81" s="108"/>
      <c r="C81" s="120"/>
      <c r="D81" s="108"/>
      <c r="E81" s="108"/>
    </row>
    <row r="82" spans="2:5" x14ac:dyDescent="0.3">
      <c r="B82" s="108"/>
      <c r="C82" s="120"/>
      <c r="D82" s="108"/>
      <c r="E82" s="108"/>
    </row>
    <row r="83" spans="2:5" x14ac:dyDescent="0.3">
      <c r="B83" s="108"/>
      <c r="C83" s="120"/>
      <c r="D83" s="108"/>
      <c r="E83" s="108"/>
    </row>
    <row r="84" spans="2:5" x14ac:dyDescent="0.3">
      <c r="B84" s="108"/>
      <c r="C84" s="120"/>
      <c r="D84" s="108"/>
      <c r="E84" s="108"/>
    </row>
    <row r="85" spans="2:5" x14ac:dyDescent="0.3">
      <c r="B85" s="108"/>
      <c r="C85" s="120"/>
      <c r="D85" s="108"/>
      <c r="E85" s="108"/>
    </row>
    <row r="86" spans="2:5" x14ac:dyDescent="0.3">
      <c r="B86" s="108"/>
      <c r="C86" s="120"/>
      <c r="D86" s="108"/>
      <c r="E86" s="108"/>
    </row>
    <row r="87" spans="2:5" x14ac:dyDescent="0.3">
      <c r="B87" s="108"/>
      <c r="C87" s="120"/>
      <c r="D87" s="108"/>
      <c r="E87" s="108"/>
    </row>
    <row r="88" spans="2:5" x14ac:dyDescent="0.3">
      <c r="B88" s="108"/>
      <c r="C88" s="120"/>
      <c r="D88" s="108"/>
      <c r="E88" s="108"/>
    </row>
    <row r="89" spans="2:5" x14ac:dyDescent="0.3">
      <c r="C89" s="120"/>
      <c r="D89" s="108"/>
      <c r="E89" s="108"/>
    </row>
    <row r="90" spans="2:5" x14ac:dyDescent="0.3">
      <c r="C90" s="120"/>
      <c r="D90" s="108"/>
      <c r="E90" s="108"/>
    </row>
    <row r="91" spans="2:5" x14ac:dyDescent="0.3">
      <c r="C91" s="120"/>
      <c r="D91" s="108"/>
      <c r="E91" s="108"/>
    </row>
    <row r="92" spans="2:5" x14ac:dyDescent="0.3">
      <c r="C92" s="120"/>
      <c r="D92" s="108"/>
      <c r="E92" s="108"/>
    </row>
  </sheetData>
  <sortState xmlns:xlrd2="http://schemas.microsoft.com/office/spreadsheetml/2017/richdata2" ref="C8:D32">
    <sortCondition descending="1" ref="C8:C32"/>
  </sortState>
  <mergeCells count="6">
    <mergeCell ref="B2:G2"/>
    <mergeCell ref="B3:F3"/>
    <mergeCell ref="B4:F4"/>
    <mergeCell ref="C58:D58"/>
    <mergeCell ref="C6:D6"/>
    <mergeCell ref="C34:D34"/>
  </mergeCells>
  <phoneticPr fontId="1" type="noConversion"/>
  <pageMargins left="1.7322834645669292" right="0.74803149606299213" top="1.7716535433070868" bottom="0.98425196850393704" header="0" footer="0"/>
  <pageSetup paperSize="9" scale="75" orientation="portrait" horizontalDpi="4294967293" verticalDpi="300" r:id="rId1"/>
  <headerFooter alignWithMargins="0"/>
  <rowBreaks count="1" manualBreakCount="1">
    <brk id="5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3:N46"/>
  <sheetViews>
    <sheetView showGridLines="0" zoomScale="85" zoomScaleNormal="85" workbookViewId="0">
      <selection activeCell="C25" sqref="C25"/>
    </sheetView>
  </sheetViews>
  <sheetFormatPr baseColWidth="10" defaultRowHeight="13.2" x14ac:dyDescent="0.25"/>
  <cols>
    <col min="1" max="1" width="6.21875" customWidth="1"/>
    <col min="2" max="2" width="2.88671875" customWidth="1"/>
    <col min="3" max="3" width="13.5546875" bestFit="1" customWidth="1"/>
    <col min="4" max="4" width="15.77734375" customWidth="1"/>
    <col min="5" max="5" width="6.44140625" customWidth="1"/>
    <col min="6" max="6" width="52.109375" customWidth="1"/>
    <col min="7" max="7" width="18.21875" customWidth="1"/>
  </cols>
  <sheetData>
    <row r="3" spans="3:7" x14ac:dyDescent="0.25">
      <c r="D3" s="89">
        <f>SUM(D5:D35)</f>
        <v>232</v>
      </c>
    </row>
    <row r="4" spans="3:7" ht="15.6" x14ac:dyDescent="0.25">
      <c r="C4" s="80" t="s">
        <v>2</v>
      </c>
      <c r="D4" s="81" t="s">
        <v>62</v>
      </c>
      <c r="E4" s="82" t="s">
        <v>82</v>
      </c>
      <c r="F4" s="83" t="s">
        <v>1</v>
      </c>
      <c r="G4" s="84" t="s">
        <v>63</v>
      </c>
    </row>
    <row r="5" spans="3:7" ht="15" x14ac:dyDescent="0.25">
      <c r="C5" s="85" t="s">
        <v>24</v>
      </c>
      <c r="D5" s="85">
        <f>COUNTIF('1 - Dorsales clubs'!$E$6:$E$527,C5)</f>
        <v>21</v>
      </c>
      <c r="E5" s="82"/>
      <c r="F5" s="87" t="s">
        <v>210</v>
      </c>
      <c r="G5" s="198">
        <f>COUNTIF('1 - Dorsales clubs'!$D$6:$D$333,F5)</f>
        <v>0</v>
      </c>
    </row>
    <row r="6" spans="3:7" ht="15" x14ac:dyDescent="0.25">
      <c r="C6" s="85" t="s">
        <v>25</v>
      </c>
      <c r="D6" s="85">
        <f>COUNTIF('1 - Dorsales clubs'!$E$6:$E$527,C6)</f>
        <v>4</v>
      </c>
      <c r="E6" s="82"/>
      <c r="F6" s="87" t="s">
        <v>202</v>
      </c>
      <c r="G6" s="198">
        <f>COUNTIF('1 - Dorsales clubs'!$D$6:$D$333,F6)</f>
        <v>24</v>
      </c>
    </row>
    <row r="7" spans="3:7" ht="15" x14ac:dyDescent="0.25">
      <c r="C7" s="85" t="s">
        <v>292</v>
      </c>
      <c r="D7" s="85">
        <f>COUNTIF('1 - Dorsales clubs'!$E$6:$E$527,C7)</f>
        <v>10</v>
      </c>
      <c r="E7" s="82"/>
      <c r="F7" s="87" t="s">
        <v>118</v>
      </c>
      <c r="G7" s="198">
        <f>COUNTIF('1 - Dorsales clubs'!$D$6:$D$333,F7)</f>
        <v>0</v>
      </c>
    </row>
    <row r="8" spans="3:7" ht="30" x14ac:dyDescent="0.25">
      <c r="C8" s="85" t="s">
        <v>288</v>
      </c>
      <c r="D8" s="85">
        <f>COUNTIF('1 - Dorsales clubs'!$E$6:$E$527,C8)</f>
        <v>14</v>
      </c>
      <c r="E8" s="82"/>
      <c r="F8" s="86" t="s">
        <v>168</v>
      </c>
      <c r="G8" s="198">
        <f>COUNTIF('1 - Dorsales clubs'!$D$6:$D$333,F8)</f>
        <v>0</v>
      </c>
    </row>
    <row r="9" spans="3:7" ht="15" x14ac:dyDescent="0.25">
      <c r="C9" s="85" t="s">
        <v>296</v>
      </c>
      <c r="D9" s="85">
        <f>COUNTIF('1 - Dorsales clubs'!$E$6:$E$527,C9)</f>
        <v>9</v>
      </c>
      <c r="E9" s="82"/>
      <c r="F9" s="86" t="s">
        <v>171</v>
      </c>
      <c r="G9" s="198">
        <f>COUNTIF('1 - Dorsales clubs'!$D$6:$D$333,F9)</f>
        <v>4</v>
      </c>
    </row>
    <row r="10" spans="3:7" ht="15" x14ac:dyDescent="0.25">
      <c r="C10" s="85" t="s">
        <v>27</v>
      </c>
      <c r="D10" s="85">
        <f>COUNTIF('1 - Dorsales clubs'!$E$6:$E$527,C10)</f>
        <v>4</v>
      </c>
      <c r="E10" s="82"/>
      <c r="F10" s="86" t="s">
        <v>124</v>
      </c>
      <c r="G10" s="198">
        <f>COUNTIF('1 - Dorsales clubs'!$D$6:$D$333,F10)</f>
        <v>0</v>
      </c>
    </row>
    <row r="11" spans="3:7" ht="15" x14ac:dyDescent="0.25">
      <c r="C11" s="85" t="s">
        <v>28</v>
      </c>
      <c r="D11" s="85">
        <f>COUNTIF('1 - Dorsales clubs'!$E$6:$E$527,C11)</f>
        <v>6</v>
      </c>
      <c r="E11" s="82"/>
      <c r="F11" s="87" t="s">
        <v>133</v>
      </c>
      <c r="G11" s="198">
        <f>COUNTIF('1 - Dorsales clubs'!$D$6:$D$333,F11)</f>
        <v>0</v>
      </c>
    </row>
    <row r="12" spans="3:7" ht="15" x14ac:dyDescent="0.25">
      <c r="C12" s="85" t="s">
        <v>363</v>
      </c>
      <c r="D12" s="85">
        <f>COUNTIF('1 - Dorsales clubs'!$E$6:$E$527,C12)</f>
        <v>4</v>
      </c>
      <c r="E12" s="82"/>
      <c r="F12" s="87" t="s">
        <v>190</v>
      </c>
      <c r="G12" s="198">
        <f>COUNTIF('1 - Dorsales clubs'!$D$6:$D$333,F12)</f>
        <v>0</v>
      </c>
    </row>
    <row r="13" spans="3:7" ht="15" x14ac:dyDescent="0.25">
      <c r="C13" s="85" t="s">
        <v>355</v>
      </c>
      <c r="D13" s="85">
        <f>COUNTIF('1 - Dorsales clubs'!$E$6:$E$527,C13)</f>
        <v>2</v>
      </c>
      <c r="E13" s="82"/>
      <c r="F13" s="86" t="s">
        <v>140</v>
      </c>
      <c r="G13" s="198">
        <f>COUNTIF('1 - Dorsales clubs'!$D$6:$D$333,F13)</f>
        <v>0</v>
      </c>
    </row>
    <row r="14" spans="3:7" ht="15" x14ac:dyDescent="0.25">
      <c r="C14" s="85" t="s">
        <v>435</v>
      </c>
      <c r="D14" s="85">
        <f>COUNTIF('1 - Dorsales clubs'!$E$6:$E$527,C14)</f>
        <v>0</v>
      </c>
      <c r="E14" s="82"/>
      <c r="F14" s="86" t="s">
        <v>159</v>
      </c>
      <c r="G14" s="198">
        <f>COUNTIF('1 - Dorsales clubs'!$D$6:$D$333,F14)</f>
        <v>0</v>
      </c>
    </row>
    <row r="15" spans="3:7" ht="15" x14ac:dyDescent="0.25">
      <c r="C15" s="85" t="s">
        <v>26</v>
      </c>
      <c r="D15" s="85">
        <f>COUNTIF('1 - Dorsales clubs'!$E$6:$E$527,C15)</f>
        <v>14</v>
      </c>
      <c r="E15" s="82"/>
      <c r="F15" s="87" t="s">
        <v>177</v>
      </c>
      <c r="G15" s="198">
        <f>COUNTIF('1 - Dorsales clubs'!$D$6:$D$333,F15)</f>
        <v>0</v>
      </c>
    </row>
    <row r="16" spans="3:7" ht="15" x14ac:dyDescent="0.25">
      <c r="C16" s="85" t="s">
        <v>41</v>
      </c>
      <c r="D16" s="85">
        <f>COUNTIF('1 - Dorsales clubs'!$E$6:$E$527,C16)</f>
        <v>18</v>
      </c>
      <c r="E16" s="82"/>
      <c r="F16" s="87" t="s">
        <v>214</v>
      </c>
      <c r="G16" s="198">
        <f>COUNTIF('1 - Dorsales clubs'!$D$6:$D$333,F16)</f>
        <v>0</v>
      </c>
    </row>
    <row r="17" spans="3:14" ht="15" x14ac:dyDescent="0.25">
      <c r="C17" s="85" t="s">
        <v>48</v>
      </c>
      <c r="D17" s="85">
        <f>COUNTIF('1 - Dorsales clubs'!$E$6:$E$527,C17)</f>
        <v>15</v>
      </c>
      <c r="E17" s="82"/>
      <c r="F17" s="87" t="s">
        <v>200</v>
      </c>
      <c r="G17" s="198">
        <f>COUNTIF('1 - Dorsales clubs'!$D$6:$D$333,F17)</f>
        <v>2</v>
      </c>
    </row>
    <row r="18" spans="3:14" ht="15" x14ac:dyDescent="0.25">
      <c r="C18" s="85" t="s">
        <v>49</v>
      </c>
      <c r="D18" s="85">
        <f>COUNTIF('1 - Dorsales clubs'!$E$6:$E$527,C18)</f>
        <v>8</v>
      </c>
      <c r="E18" s="82"/>
      <c r="F18" s="87" t="s">
        <v>207</v>
      </c>
      <c r="G18" s="198">
        <f>COUNTIF('1 - Dorsales clubs'!$D$6:$D$333,F18)</f>
        <v>0</v>
      </c>
    </row>
    <row r="19" spans="3:14" ht="15" x14ac:dyDescent="0.25">
      <c r="C19" s="85" t="s">
        <v>29</v>
      </c>
      <c r="D19" s="85">
        <f>COUNTIF('1 - Dorsales clubs'!$E$6:$E$527,C19)</f>
        <v>6</v>
      </c>
      <c r="E19" s="82"/>
      <c r="F19" s="87" t="s">
        <v>211</v>
      </c>
      <c r="G19" s="198">
        <f>COUNTIF('1 - Dorsales clubs'!$D$6:$D$333,F19)</f>
        <v>0</v>
      </c>
    </row>
    <row r="20" spans="3:14" ht="15" x14ac:dyDescent="0.25">
      <c r="C20" s="85" t="s">
        <v>42</v>
      </c>
      <c r="D20" s="85">
        <f>COUNTIF('1 - Dorsales clubs'!$E$6:$E$527,C20)</f>
        <v>19</v>
      </c>
      <c r="E20" s="82"/>
      <c r="F20" s="86" t="s">
        <v>109</v>
      </c>
      <c r="G20" s="198">
        <f>COUNTIF('1 - Dorsales clubs'!$D$6:$D$333,F20)</f>
        <v>2</v>
      </c>
    </row>
    <row r="21" spans="3:14" ht="15" x14ac:dyDescent="0.25">
      <c r="C21" s="85" t="s">
        <v>50</v>
      </c>
      <c r="D21" s="85">
        <f>COUNTIF('1 - Dorsales clubs'!$E$6:$E$527,C21)</f>
        <v>6</v>
      </c>
      <c r="E21" s="82"/>
      <c r="F21" s="87"/>
      <c r="G21" s="198">
        <f>COUNTIF('1 - Dorsales clubs'!$D$6:$D$333,F21)</f>
        <v>0</v>
      </c>
    </row>
    <row r="22" spans="3:14" ht="15" x14ac:dyDescent="0.25">
      <c r="C22" s="85" t="s">
        <v>51</v>
      </c>
      <c r="D22" s="85">
        <f>COUNTIF('1 - Dorsales clubs'!$E$6:$E$527,C22)</f>
        <v>8</v>
      </c>
      <c r="E22" s="82"/>
      <c r="F22" s="87"/>
      <c r="G22" s="198">
        <f>COUNTIF('1 - Dorsales clubs'!$D$6:$D$333,F22)</f>
        <v>0</v>
      </c>
    </row>
    <row r="23" spans="3:14" ht="15" x14ac:dyDescent="0.25">
      <c r="C23" s="85" t="s">
        <v>61</v>
      </c>
      <c r="D23" s="85">
        <f>COUNTIF('1 - Dorsales clubs'!$E$6:$E$527,C23)</f>
        <v>1</v>
      </c>
      <c r="E23" s="82"/>
      <c r="F23" s="87"/>
      <c r="G23" s="198">
        <f>COUNTIF('1 - Dorsales clubs'!$D$6:$D$333,F23)</f>
        <v>0</v>
      </c>
    </row>
    <row r="24" spans="3:14" ht="15" x14ac:dyDescent="0.25">
      <c r="C24" s="85" t="s">
        <v>85</v>
      </c>
      <c r="D24" s="85">
        <f>COUNTIF('1 - Dorsales clubs'!$E$6:$E$527,C24)</f>
        <v>6</v>
      </c>
      <c r="E24" s="82"/>
      <c r="F24" s="87"/>
      <c r="G24" s="198">
        <f>COUNTIF('1 - Dorsales clubs'!$D$6:$D$333,F24)</f>
        <v>0</v>
      </c>
    </row>
    <row r="25" spans="3:14" ht="15" x14ac:dyDescent="0.25">
      <c r="C25" s="85" t="s">
        <v>77</v>
      </c>
      <c r="D25" s="85">
        <f>COUNTIF('1 - Dorsales clubs'!$E$6:$E$527,C25)</f>
        <v>10</v>
      </c>
      <c r="E25" s="82"/>
      <c r="F25" s="87"/>
      <c r="G25" s="198">
        <f>COUNTIF('1 - Dorsales clubs'!$D$6:$D$333,F25)</f>
        <v>0</v>
      </c>
    </row>
    <row r="26" spans="3:14" ht="15" x14ac:dyDescent="0.25">
      <c r="C26" s="85" t="s">
        <v>79</v>
      </c>
      <c r="D26" s="85">
        <f>COUNTIF('1 - Dorsales clubs'!$E$6:$E$527,C26)</f>
        <v>5</v>
      </c>
      <c r="E26" s="82"/>
      <c r="F26" s="87"/>
      <c r="G26" s="198">
        <f>COUNTIF('1 - Dorsales clubs'!$D$6:$D$333,F26)</f>
        <v>0</v>
      </c>
    </row>
    <row r="27" spans="3:14" ht="13.8" x14ac:dyDescent="0.25">
      <c r="C27" s="85" t="s">
        <v>78</v>
      </c>
      <c r="D27" s="85">
        <f>COUNTIF('1 - Dorsales clubs'!$E$6:$E$527,C27)</f>
        <v>7</v>
      </c>
      <c r="E27" s="82"/>
      <c r="F27" s="82"/>
      <c r="G27" s="82"/>
    </row>
    <row r="28" spans="3:14" ht="13.8" x14ac:dyDescent="0.25">
      <c r="C28" s="85" t="s">
        <v>80</v>
      </c>
      <c r="D28" s="85">
        <f>COUNTIF('1 - Dorsales clubs'!$E$6:$E$527,C28)</f>
        <v>0</v>
      </c>
      <c r="E28" s="82"/>
      <c r="F28" s="95" t="s">
        <v>65</v>
      </c>
      <c r="G28" s="96">
        <f>SUM(G31:G41)</f>
        <v>0</v>
      </c>
      <c r="H28" s="89"/>
      <c r="I28" s="89"/>
    </row>
    <row r="29" spans="3:14" ht="13.8" x14ac:dyDescent="0.25">
      <c r="C29" s="85" t="s">
        <v>30</v>
      </c>
      <c r="D29" s="85">
        <f>COUNTIF('1 - Dorsales clubs'!$E$6:$E$527,C29)</f>
        <v>7</v>
      </c>
      <c r="E29" s="82"/>
      <c r="F29" s="90" t="s">
        <v>103</v>
      </c>
      <c r="G29" s="94">
        <f>COUNTIF('1 - Dorsales clubs'!$F:$F,"1a")</f>
        <v>0</v>
      </c>
      <c r="H29" s="98" t="s">
        <v>24</v>
      </c>
      <c r="I29" s="98" t="s">
        <v>25</v>
      </c>
      <c r="J29" s="98"/>
    </row>
    <row r="30" spans="3:14" ht="13.8" x14ac:dyDescent="0.25">
      <c r="C30" s="85" t="s">
        <v>31</v>
      </c>
      <c r="D30" s="85">
        <f>COUNTIF('1 - Dorsales clubs'!$E$6:$E$527,C30)</f>
        <v>7</v>
      </c>
      <c r="E30" s="82"/>
      <c r="F30" s="90" t="s">
        <v>81</v>
      </c>
      <c r="G30" s="94">
        <f>COUNTIF('1 - Dorsales clubs'!$F:$F,"1b")</f>
        <v>0</v>
      </c>
      <c r="H30" s="98" t="s">
        <v>67</v>
      </c>
      <c r="I30" s="98" t="s">
        <v>68</v>
      </c>
      <c r="J30" s="98" t="s">
        <v>69</v>
      </c>
      <c r="K30" s="98"/>
      <c r="L30" s="98"/>
      <c r="M30" s="98"/>
      <c r="N30" s="98"/>
    </row>
    <row r="31" spans="3:14" ht="13.8" x14ac:dyDescent="0.25">
      <c r="C31" s="85" t="s">
        <v>56</v>
      </c>
      <c r="D31" s="85">
        <f>COUNTIF('1 - Dorsales clubs'!$E$6:$E$527,C31)</f>
        <v>4</v>
      </c>
      <c r="E31" s="82"/>
      <c r="F31" s="90" t="s">
        <v>92</v>
      </c>
      <c r="G31" s="94">
        <f>COUNTIF('1 - Dorsales clubs'!$F:$F,"1c")</f>
        <v>0</v>
      </c>
      <c r="H31" s="98" t="s">
        <v>26</v>
      </c>
      <c r="I31" s="98"/>
      <c r="J31" s="98"/>
    </row>
    <row r="32" spans="3:14" ht="13.8" x14ac:dyDescent="0.25">
      <c r="C32" s="85" t="s">
        <v>83</v>
      </c>
      <c r="D32" s="85">
        <f>COUNTIF('1 - Dorsales clubs'!$E$6:$E$527,C32)</f>
        <v>11</v>
      </c>
      <c r="E32" s="82"/>
      <c r="F32" s="90" t="s">
        <v>93</v>
      </c>
      <c r="G32" s="94">
        <f>COUNTIF('1 - Dorsales clubs'!$F:$F,"1d")</f>
        <v>0</v>
      </c>
      <c r="H32" s="98" t="s">
        <v>27</v>
      </c>
      <c r="I32" s="98" t="s">
        <v>28</v>
      </c>
      <c r="J32" s="98" t="s">
        <v>29</v>
      </c>
      <c r="K32" s="98" t="s">
        <v>70</v>
      </c>
      <c r="L32" s="98" t="s">
        <v>71</v>
      </c>
      <c r="M32" s="98"/>
      <c r="N32" s="98"/>
    </row>
    <row r="33" spans="3:12" ht="13.8" x14ac:dyDescent="0.25">
      <c r="C33" s="85" t="s">
        <v>57</v>
      </c>
      <c r="D33" s="85">
        <f>COUNTIF('1 - Dorsales clubs'!$E$6:$E$527,C33)</f>
        <v>0</v>
      </c>
      <c r="E33" s="82"/>
      <c r="F33" s="90" t="s">
        <v>104</v>
      </c>
      <c r="G33" s="94">
        <f>COUNTIF('1 - Dorsales clubs'!$F:$F,"2a")</f>
        <v>0</v>
      </c>
      <c r="H33" s="98" t="s">
        <v>41</v>
      </c>
      <c r="I33" s="98" t="s">
        <v>42</v>
      </c>
      <c r="J33" s="98"/>
      <c r="K33" s="98"/>
      <c r="L33" s="98"/>
    </row>
    <row r="34" spans="3:12" ht="13.8" x14ac:dyDescent="0.25">
      <c r="C34" s="85" t="s">
        <v>32</v>
      </c>
      <c r="D34" s="85">
        <f>COUNTIF('1 - Dorsales clubs'!$E$6:$E$527,C34)</f>
        <v>3</v>
      </c>
      <c r="E34" s="82"/>
      <c r="F34" s="90" t="s">
        <v>94</v>
      </c>
      <c r="G34" s="94">
        <f>COUNTIF('1 - Dorsales clubs'!$F:$F,"2b")</f>
        <v>0</v>
      </c>
      <c r="H34" s="98" t="s">
        <v>79</v>
      </c>
      <c r="I34" s="98" t="s">
        <v>80</v>
      </c>
      <c r="J34" s="98"/>
      <c r="K34" s="98"/>
      <c r="L34" s="98"/>
    </row>
    <row r="35" spans="3:12" ht="13.8" x14ac:dyDescent="0.25">
      <c r="C35" s="85" t="s">
        <v>46</v>
      </c>
      <c r="D35" s="85">
        <f>COUNTIF('1 - Dorsales clubs'!$E$6:$E$527,C35)</f>
        <v>3</v>
      </c>
      <c r="F35" s="90" t="s">
        <v>105</v>
      </c>
      <c r="G35" s="94">
        <f>COUNTIF('1 - Dorsales clubs'!$F:$F,"3a")</f>
        <v>0</v>
      </c>
      <c r="H35" s="98" t="s">
        <v>48</v>
      </c>
      <c r="I35" s="98" t="s">
        <v>50</v>
      </c>
      <c r="J35" s="98"/>
      <c r="K35" s="98"/>
      <c r="L35" s="98"/>
    </row>
    <row r="36" spans="3:12" ht="13.8" x14ac:dyDescent="0.25">
      <c r="D36" s="88"/>
      <c r="F36" s="90" t="s">
        <v>98</v>
      </c>
      <c r="G36" s="94">
        <f>COUNTIF('1 - Dorsales clubs'!$F:$F,"3b")</f>
        <v>0</v>
      </c>
      <c r="H36" s="98" t="s">
        <v>85</v>
      </c>
      <c r="I36" s="98" t="s">
        <v>61</v>
      </c>
      <c r="J36" s="98"/>
      <c r="K36" s="98"/>
      <c r="L36" s="98"/>
    </row>
    <row r="37" spans="3:12" ht="13.8" x14ac:dyDescent="0.25">
      <c r="F37" s="90" t="s">
        <v>95</v>
      </c>
      <c r="G37" s="94">
        <f>COUNTIF('1 - Dorsales clubs'!$F:$F,4)</f>
        <v>0</v>
      </c>
      <c r="H37" s="98" t="s">
        <v>49</v>
      </c>
      <c r="I37" s="98" t="s">
        <v>51</v>
      </c>
      <c r="J37" s="98"/>
      <c r="K37" s="98"/>
      <c r="L37" s="98"/>
    </row>
    <row r="38" spans="3:12" ht="13.8" x14ac:dyDescent="0.25">
      <c r="F38" s="90" t="s">
        <v>106</v>
      </c>
      <c r="G38" s="94">
        <f>COUNTIF('1 - Dorsales clubs'!$F:$F,"5a")</f>
        <v>0</v>
      </c>
      <c r="H38" s="98" t="s">
        <v>30</v>
      </c>
      <c r="I38" s="98" t="s">
        <v>56</v>
      </c>
      <c r="J38" s="98" t="s">
        <v>83</v>
      </c>
      <c r="K38" s="98"/>
    </row>
    <row r="39" spans="3:12" ht="13.8" x14ac:dyDescent="0.25">
      <c r="F39" s="90" t="s">
        <v>96</v>
      </c>
      <c r="G39" s="94">
        <f>COUNTIF('1 - Dorsales clubs'!$F:$F,"5b")</f>
        <v>0</v>
      </c>
      <c r="H39" s="98" t="s">
        <v>31</v>
      </c>
      <c r="J39" s="98"/>
    </row>
    <row r="40" spans="3:12" ht="13.8" x14ac:dyDescent="0.25">
      <c r="F40" s="90" t="s">
        <v>97</v>
      </c>
      <c r="G40" s="94">
        <f>COUNTIF('1 - Dorsales clubs'!$F:$F,"5c")</f>
        <v>0</v>
      </c>
      <c r="H40" s="98" t="s">
        <v>32</v>
      </c>
      <c r="I40" s="98" t="s">
        <v>57</v>
      </c>
      <c r="J40" t="s">
        <v>46</v>
      </c>
    </row>
    <row r="41" spans="3:12" ht="13.8" x14ac:dyDescent="0.25">
      <c r="F41" s="90"/>
      <c r="G41" s="82"/>
    </row>
    <row r="42" spans="3:12" ht="13.8" x14ac:dyDescent="0.25">
      <c r="F42" s="82"/>
      <c r="G42" s="82"/>
    </row>
    <row r="43" spans="3:12" ht="13.8" x14ac:dyDescent="0.25">
      <c r="F43" s="82"/>
      <c r="G43" s="82"/>
    </row>
    <row r="44" spans="3:12" ht="13.8" x14ac:dyDescent="0.25">
      <c r="F44" s="82"/>
      <c r="G44" s="82"/>
    </row>
    <row r="45" spans="3:12" ht="13.8" x14ac:dyDescent="0.25">
      <c r="F45" s="82"/>
      <c r="G45" s="82"/>
    </row>
    <row r="46" spans="3:12" ht="13.8" x14ac:dyDescent="0.25">
      <c r="F46" s="82"/>
      <c r="G46" s="82"/>
    </row>
  </sheetData>
  <sortState xmlns:xlrd2="http://schemas.microsoft.com/office/spreadsheetml/2017/richdata2" ref="F5:F21">
    <sortCondition ref="F5:F21"/>
  </sortState>
  <conditionalFormatting sqref="C1:C1048576">
    <cfRule type="duplicateValues" dxfId="27" priority="2" stopIfTrue="1"/>
  </conditionalFormatting>
  <conditionalFormatting sqref="D4:D35">
    <cfRule type="cellIs" dxfId="26" priority="1" stopIfTrue="1" operator="equal">
      <formula>0</formula>
    </cfRule>
  </conditionalFormatting>
  <conditionalFormatting sqref="D5:D35">
    <cfRule type="cellIs" dxfId="25" priority="7" stopIfTrue="1" operator="equal">
      <formula>1</formula>
    </cfRule>
  </conditionalFormatting>
  <pageMargins left="0.70866141732283472" right="0.70866141732283472" top="0.74803149606299213" bottom="0.74803149606299213" header="0.31496062992125984" footer="0.31496062992125984"/>
  <pageSetup paperSize="9" scale="120" fitToHeight="0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B9E47-84D0-40BE-A5DF-46AE0248D5E7}">
  <sheetPr>
    <pageSetUpPr fitToPage="1"/>
  </sheetPr>
  <dimension ref="B1:I162"/>
  <sheetViews>
    <sheetView zoomScale="70" zoomScaleNormal="70" zoomScalePageLayoutView="67" workbookViewId="0">
      <selection activeCell="H2" sqref="H2"/>
    </sheetView>
  </sheetViews>
  <sheetFormatPr baseColWidth="10" defaultRowHeight="20.25" customHeight="1" x14ac:dyDescent="0.25"/>
  <cols>
    <col min="2" max="2" width="11.77734375" bestFit="1" customWidth="1"/>
    <col min="3" max="3" width="69.5546875" customWidth="1"/>
    <col min="4" max="4" width="45.109375" customWidth="1"/>
    <col min="5" max="5" width="10.5546875" bestFit="1" customWidth="1"/>
    <col min="7" max="7" width="12.88671875" style="89" customWidth="1"/>
    <col min="8" max="8" width="60.44140625" style="89" bestFit="1" customWidth="1"/>
    <col min="9" max="9" width="34.21875" customWidth="1"/>
  </cols>
  <sheetData>
    <row r="1" spans="2:9" ht="20.25" customHeight="1" x14ac:dyDescent="0.3">
      <c r="B1" s="133"/>
      <c r="C1" s="134" t="s">
        <v>10</v>
      </c>
      <c r="D1" s="134" t="s">
        <v>66</v>
      </c>
      <c r="E1" s="135" t="s">
        <v>9</v>
      </c>
      <c r="I1" s="161"/>
    </row>
    <row r="2" spans="2:9" ht="20.25" customHeight="1" x14ac:dyDescent="0.3">
      <c r="B2" s="139" t="s">
        <v>3</v>
      </c>
      <c r="C2" s="134" t="s">
        <v>0</v>
      </c>
      <c r="D2" s="134" t="s">
        <v>1</v>
      </c>
      <c r="E2" s="134" t="s">
        <v>22</v>
      </c>
      <c r="I2" s="161"/>
    </row>
    <row r="3" spans="2:9" ht="20.25" customHeight="1" x14ac:dyDescent="0.3">
      <c r="B3" s="147"/>
      <c r="C3" s="148"/>
      <c r="D3" s="148"/>
      <c r="E3" s="149"/>
      <c r="I3" s="161"/>
    </row>
    <row r="4" spans="2:9" ht="20.25" customHeight="1" x14ac:dyDescent="0.3">
      <c r="B4" s="147"/>
      <c r="C4" s="148"/>
      <c r="D4" s="148"/>
      <c r="E4" s="149"/>
      <c r="I4" s="161"/>
    </row>
    <row r="5" spans="2:9" ht="20.25" customHeight="1" x14ac:dyDescent="0.3">
      <c r="B5" s="147"/>
      <c r="C5" s="148"/>
      <c r="D5" s="148"/>
      <c r="E5" s="149"/>
      <c r="I5" s="161"/>
    </row>
    <row r="6" spans="2:9" ht="20.25" customHeight="1" x14ac:dyDescent="0.25">
      <c r="G6" s="175"/>
      <c r="H6" s="175"/>
      <c r="I6" s="161"/>
    </row>
    <row r="7" spans="2:9" ht="20.25" customHeight="1" x14ac:dyDescent="0.3">
      <c r="B7" s="133"/>
      <c r="C7" s="134" t="s">
        <v>10</v>
      </c>
      <c r="D7" s="134" t="s">
        <v>47</v>
      </c>
      <c r="E7" s="135" t="s">
        <v>9</v>
      </c>
    </row>
    <row r="8" spans="2:9" ht="20.25" customHeight="1" x14ac:dyDescent="0.3">
      <c r="B8" s="139" t="s">
        <v>3</v>
      </c>
      <c r="C8" s="134" t="s">
        <v>0</v>
      </c>
      <c r="D8" s="134" t="s">
        <v>1</v>
      </c>
      <c r="E8" s="134" t="s">
        <v>22</v>
      </c>
      <c r="G8" s="178" t="s">
        <v>115</v>
      </c>
    </row>
    <row r="9" spans="2:9" ht="20.25" customHeight="1" x14ac:dyDescent="0.3">
      <c r="B9" s="147">
        <v>81</v>
      </c>
      <c r="C9" s="148" t="s">
        <v>161</v>
      </c>
      <c r="D9" s="148" t="s">
        <v>159</v>
      </c>
      <c r="E9" s="149" t="s">
        <v>28</v>
      </c>
      <c r="G9" s="163" t="s">
        <v>120</v>
      </c>
      <c r="H9" s="176"/>
      <c r="I9" s="177"/>
    </row>
    <row r="10" spans="2:9" ht="20.25" customHeight="1" x14ac:dyDescent="0.3">
      <c r="B10" s="147">
        <v>80</v>
      </c>
      <c r="C10" s="148" t="s">
        <v>160</v>
      </c>
      <c r="D10" s="148" t="s">
        <v>159</v>
      </c>
      <c r="E10" s="149" t="s">
        <v>28</v>
      </c>
      <c r="G10" s="163" t="s">
        <v>121</v>
      </c>
      <c r="H10" s="176"/>
      <c r="I10" s="177"/>
    </row>
    <row r="11" spans="2:9" ht="20.25" customHeight="1" x14ac:dyDescent="0.3">
      <c r="B11" s="147">
        <v>9</v>
      </c>
      <c r="C11" s="148" t="s">
        <v>125</v>
      </c>
      <c r="D11" s="148" t="s">
        <v>124</v>
      </c>
      <c r="E11" s="149" t="s">
        <v>28</v>
      </c>
    </row>
    <row r="13" spans="2:9" ht="20.25" customHeight="1" x14ac:dyDescent="0.3">
      <c r="B13" s="133"/>
      <c r="C13" s="134" t="s">
        <v>10</v>
      </c>
      <c r="D13" s="134" t="s">
        <v>33</v>
      </c>
      <c r="E13" s="135" t="s">
        <v>9</v>
      </c>
      <c r="G13" s="181" t="s">
        <v>20</v>
      </c>
      <c r="H13" s="181" t="s">
        <v>122</v>
      </c>
    </row>
    <row r="14" spans="2:9" ht="20.25" customHeight="1" x14ac:dyDescent="0.3">
      <c r="B14" s="139" t="s">
        <v>3</v>
      </c>
      <c r="C14" s="134" t="s">
        <v>0</v>
      </c>
      <c r="D14" s="134" t="s">
        <v>1</v>
      </c>
      <c r="E14" s="134" t="s">
        <v>22</v>
      </c>
      <c r="G14" s="179"/>
      <c r="H14" s="180"/>
    </row>
    <row r="15" spans="2:9" ht="20.25" customHeight="1" x14ac:dyDescent="0.3">
      <c r="B15" s="147">
        <v>175</v>
      </c>
      <c r="C15" s="148" t="s">
        <v>204</v>
      </c>
      <c r="D15" s="148" t="s">
        <v>202</v>
      </c>
      <c r="E15" s="149" t="s">
        <v>24</v>
      </c>
      <c r="G15" s="179"/>
      <c r="H15" s="180"/>
    </row>
    <row r="16" spans="2:9" ht="20.25" customHeight="1" x14ac:dyDescent="0.3">
      <c r="B16" s="147">
        <v>85</v>
      </c>
      <c r="C16" s="148" t="s">
        <v>163</v>
      </c>
      <c r="D16" s="148" t="s">
        <v>159</v>
      </c>
      <c r="E16" s="149" t="s">
        <v>24</v>
      </c>
      <c r="G16" s="179"/>
      <c r="H16" s="180"/>
    </row>
    <row r="17" spans="2:8" ht="20.25" customHeight="1" x14ac:dyDescent="0.3">
      <c r="B17" s="147">
        <v>101</v>
      </c>
      <c r="C17" s="148" t="s">
        <v>170</v>
      </c>
      <c r="D17" s="148" t="s">
        <v>171</v>
      </c>
      <c r="E17" s="149" t="s">
        <v>24</v>
      </c>
      <c r="G17" s="179"/>
      <c r="H17" s="180"/>
    </row>
    <row r="18" spans="2:8" ht="20.25" customHeight="1" x14ac:dyDescent="0.25">
      <c r="G18" s="179"/>
      <c r="H18" s="180"/>
    </row>
    <row r="19" spans="2:8" ht="20.25" customHeight="1" x14ac:dyDescent="0.3">
      <c r="B19" s="133"/>
      <c r="C19" s="134" t="s">
        <v>10</v>
      </c>
      <c r="D19" s="134" t="s">
        <v>37</v>
      </c>
      <c r="E19" s="135" t="s">
        <v>9</v>
      </c>
      <c r="G19" s="179"/>
      <c r="H19" s="180"/>
    </row>
    <row r="20" spans="2:8" ht="20.25" customHeight="1" x14ac:dyDescent="0.3">
      <c r="B20" s="139" t="s">
        <v>3</v>
      </c>
      <c r="C20" s="134" t="s">
        <v>0</v>
      </c>
      <c r="D20" s="134" t="s">
        <v>1</v>
      </c>
      <c r="E20" s="134" t="s">
        <v>22</v>
      </c>
      <c r="G20" s="179"/>
      <c r="H20" s="180"/>
    </row>
    <row r="21" spans="2:8" ht="20.25" customHeight="1" x14ac:dyDescent="0.3">
      <c r="B21" s="147">
        <v>119</v>
      </c>
      <c r="C21" s="148" t="s">
        <v>176</v>
      </c>
      <c r="D21" s="148" t="s">
        <v>177</v>
      </c>
      <c r="E21" s="149" t="s">
        <v>27</v>
      </c>
      <c r="G21" s="179"/>
      <c r="H21" s="180"/>
    </row>
    <row r="22" spans="2:8" ht="20.25" customHeight="1" x14ac:dyDescent="0.3">
      <c r="B22" s="147">
        <v>120</v>
      </c>
      <c r="C22" s="148" t="s">
        <v>178</v>
      </c>
      <c r="D22" s="148" t="s">
        <v>177</v>
      </c>
      <c r="E22" s="149" t="s">
        <v>27</v>
      </c>
      <c r="G22" s="179"/>
      <c r="H22" s="180"/>
    </row>
    <row r="23" spans="2:8" ht="20.25" customHeight="1" x14ac:dyDescent="0.3">
      <c r="B23" s="147">
        <v>52</v>
      </c>
      <c r="C23" s="148" t="s">
        <v>145</v>
      </c>
      <c r="D23" s="148" t="s">
        <v>140</v>
      </c>
      <c r="E23" s="149" t="s">
        <v>27</v>
      </c>
      <c r="G23" s="179"/>
      <c r="H23" s="180"/>
    </row>
    <row r="24" spans="2:8" ht="20.25" customHeight="1" x14ac:dyDescent="0.25">
      <c r="G24" s="179"/>
      <c r="H24" s="180"/>
    </row>
    <row r="25" spans="2:8" ht="20.25" customHeight="1" x14ac:dyDescent="0.3">
      <c r="B25" s="133"/>
      <c r="C25" s="134" t="s">
        <v>34</v>
      </c>
      <c r="D25" s="134" t="s">
        <v>72</v>
      </c>
      <c r="E25" s="135" t="s">
        <v>9</v>
      </c>
      <c r="G25" s="179"/>
      <c r="H25" s="180"/>
    </row>
    <row r="26" spans="2:8" ht="20.25" customHeight="1" x14ac:dyDescent="0.3">
      <c r="B26" s="139" t="s">
        <v>3</v>
      </c>
      <c r="C26" s="134" t="s">
        <v>0</v>
      </c>
      <c r="D26" s="134" t="s">
        <v>1</v>
      </c>
      <c r="E26" s="134" t="s">
        <v>22</v>
      </c>
      <c r="G26" s="179"/>
      <c r="H26" s="180"/>
    </row>
    <row r="27" spans="2:8" ht="20.25" customHeight="1" x14ac:dyDescent="0.3">
      <c r="B27" s="147">
        <v>128</v>
      </c>
      <c r="C27" s="148" t="s">
        <v>181</v>
      </c>
      <c r="D27" s="148" t="s">
        <v>177</v>
      </c>
      <c r="E27" s="149" t="s">
        <v>67</v>
      </c>
      <c r="G27" s="179"/>
      <c r="H27" s="180"/>
    </row>
    <row r="28" spans="2:8" ht="20.25" customHeight="1" x14ac:dyDescent="0.3">
      <c r="B28" s="147">
        <v>129</v>
      </c>
      <c r="C28" s="148" t="s">
        <v>182</v>
      </c>
      <c r="D28" s="148" t="s">
        <v>177</v>
      </c>
      <c r="E28" s="149" t="s">
        <v>67</v>
      </c>
      <c r="G28" s="179"/>
      <c r="H28" s="180"/>
    </row>
    <row r="29" spans="2:8" ht="20.25" customHeight="1" x14ac:dyDescent="0.3">
      <c r="B29" s="147">
        <v>163</v>
      </c>
      <c r="C29" s="148" t="s">
        <v>201</v>
      </c>
      <c r="D29" s="148" t="s">
        <v>200</v>
      </c>
      <c r="E29" s="149" t="s">
        <v>67</v>
      </c>
      <c r="G29" s="179"/>
      <c r="H29" s="180"/>
    </row>
    <row r="30" spans="2:8" ht="20.25" customHeight="1" x14ac:dyDescent="0.25">
      <c r="G30" s="179"/>
      <c r="H30" s="180"/>
    </row>
    <row r="31" spans="2:8" ht="20.25" customHeight="1" x14ac:dyDescent="0.3">
      <c r="B31" s="133"/>
      <c r="C31" s="134" t="s">
        <v>34</v>
      </c>
      <c r="D31" s="134" t="s">
        <v>76</v>
      </c>
      <c r="E31" s="135" t="s">
        <v>9</v>
      </c>
      <c r="G31" s="179"/>
      <c r="H31" s="180"/>
    </row>
    <row r="32" spans="2:8" ht="20.25" customHeight="1" x14ac:dyDescent="0.3">
      <c r="B32" s="139" t="s">
        <v>3</v>
      </c>
      <c r="C32" s="134" t="s">
        <v>0</v>
      </c>
      <c r="D32" s="134" t="s">
        <v>1</v>
      </c>
      <c r="E32" s="134" t="s">
        <v>22</v>
      </c>
    </row>
    <row r="33" spans="2:5" ht="20.25" customHeight="1" x14ac:dyDescent="0.3">
      <c r="B33" s="147">
        <v>130</v>
      </c>
      <c r="C33" s="148" t="s">
        <v>183</v>
      </c>
      <c r="D33" s="148" t="s">
        <v>177</v>
      </c>
      <c r="E33" s="149" t="s">
        <v>70</v>
      </c>
    </row>
    <row r="34" spans="2:5" ht="20.25" customHeight="1" x14ac:dyDescent="0.3">
      <c r="B34" s="147">
        <v>196</v>
      </c>
      <c r="C34" s="148" t="s">
        <v>209</v>
      </c>
      <c r="D34" s="148" t="s">
        <v>202</v>
      </c>
      <c r="E34" s="149" t="s">
        <v>70</v>
      </c>
    </row>
    <row r="35" spans="2:5" ht="20.25" customHeight="1" x14ac:dyDescent="0.3">
      <c r="B35" s="147">
        <v>161</v>
      </c>
      <c r="C35" s="148" t="s">
        <v>199</v>
      </c>
      <c r="D35" s="148" t="s">
        <v>200</v>
      </c>
      <c r="E35" s="149" t="s">
        <v>70</v>
      </c>
    </row>
    <row r="37" spans="2:5" ht="20.25" customHeight="1" x14ac:dyDescent="0.3">
      <c r="B37" s="133"/>
      <c r="C37" s="134" t="s">
        <v>34</v>
      </c>
      <c r="D37" s="134" t="s">
        <v>75</v>
      </c>
      <c r="E37" s="135" t="s">
        <v>9</v>
      </c>
    </row>
    <row r="38" spans="2:5" ht="20.25" customHeight="1" x14ac:dyDescent="0.3">
      <c r="B38" s="139" t="s">
        <v>3</v>
      </c>
      <c r="C38" s="134" t="s">
        <v>0</v>
      </c>
      <c r="D38" s="134" t="s">
        <v>1</v>
      </c>
      <c r="E38" s="134" t="s">
        <v>22</v>
      </c>
    </row>
    <row r="39" spans="2:5" ht="20.25" customHeight="1" x14ac:dyDescent="0.3">
      <c r="B39" s="147">
        <v>55</v>
      </c>
      <c r="C39" s="148" t="s">
        <v>148</v>
      </c>
      <c r="D39" s="148" t="s">
        <v>140</v>
      </c>
      <c r="E39" s="149" t="s">
        <v>68</v>
      </c>
    </row>
    <row r="40" spans="2:5" ht="20.25" customHeight="1" x14ac:dyDescent="0.3">
      <c r="B40" s="147">
        <v>126</v>
      </c>
      <c r="C40" s="148" t="s">
        <v>180</v>
      </c>
      <c r="D40" s="148" t="s">
        <v>177</v>
      </c>
      <c r="E40" s="149" t="s">
        <v>68</v>
      </c>
    </row>
    <row r="41" spans="2:5" ht="20.25" customHeight="1" x14ac:dyDescent="0.3">
      <c r="B41" s="147">
        <v>23</v>
      </c>
      <c r="C41" s="148" t="s">
        <v>129</v>
      </c>
      <c r="D41" s="148" t="s">
        <v>124</v>
      </c>
      <c r="E41" s="149" t="s">
        <v>68</v>
      </c>
    </row>
    <row r="43" spans="2:5" ht="20.25" customHeight="1" x14ac:dyDescent="0.3">
      <c r="B43" s="133"/>
      <c r="C43" s="134" t="s">
        <v>34</v>
      </c>
      <c r="D43" s="134" t="s">
        <v>73</v>
      </c>
      <c r="E43" s="135" t="s">
        <v>9</v>
      </c>
    </row>
    <row r="44" spans="2:5" ht="20.25" customHeight="1" x14ac:dyDescent="0.3">
      <c r="B44" s="139" t="s">
        <v>3</v>
      </c>
      <c r="C44" s="134" t="s">
        <v>0</v>
      </c>
      <c r="D44" s="134" t="s">
        <v>1</v>
      </c>
      <c r="E44" s="134" t="s">
        <v>22</v>
      </c>
    </row>
    <row r="45" spans="2:5" ht="20.25" customHeight="1" x14ac:dyDescent="0.3">
      <c r="B45" s="147">
        <v>25</v>
      </c>
      <c r="C45" s="148" t="s">
        <v>130</v>
      </c>
      <c r="D45" s="148" t="s">
        <v>124</v>
      </c>
      <c r="E45" s="149" t="s">
        <v>71</v>
      </c>
    </row>
    <row r="46" spans="2:5" ht="20.25" customHeight="1" x14ac:dyDescent="0.3">
      <c r="B46" s="147">
        <v>53</v>
      </c>
      <c r="C46" s="148" t="s">
        <v>146</v>
      </c>
      <c r="D46" s="148" t="s">
        <v>140</v>
      </c>
      <c r="E46" s="149" t="s">
        <v>71</v>
      </c>
    </row>
    <row r="47" spans="2:5" ht="20.25" customHeight="1" x14ac:dyDescent="0.3">
      <c r="B47" s="147">
        <v>59</v>
      </c>
      <c r="C47" s="148" t="s">
        <v>150</v>
      </c>
      <c r="D47" s="148" t="s">
        <v>140</v>
      </c>
      <c r="E47" s="149" t="s">
        <v>71</v>
      </c>
    </row>
    <row r="49" spans="2:5" ht="20.25" customHeight="1" x14ac:dyDescent="0.3">
      <c r="B49" s="133"/>
      <c r="C49" s="134" t="s">
        <v>34</v>
      </c>
      <c r="D49" s="134" t="s">
        <v>74</v>
      </c>
      <c r="E49" s="135" t="s">
        <v>9</v>
      </c>
    </row>
    <row r="50" spans="2:5" ht="20.25" customHeight="1" x14ac:dyDescent="0.3">
      <c r="B50" s="139" t="s">
        <v>3</v>
      </c>
      <c r="C50" s="134" t="s">
        <v>0</v>
      </c>
      <c r="D50" s="134" t="s">
        <v>1</v>
      </c>
      <c r="E50" s="134" t="s">
        <v>22</v>
      </c>
    </row>
    <row r="51" spans="2:5" ht="20.25" customHeight="1" x14ac:dyDescent="0.3">
      <c r="B51" s="147">
        <v>104</v>
      </c>
      <c r="C51" s="148" t="s">
        <v>172</v>
      </c>
      <c r="D51" s="148" t="s">
        <v>171</v>
      </c>
      <c r="E51" s="149" t="s">
        <v>69</v>
      </c>
    </row>
    <row r="52" spans="2:5" ht="20.25" customHeight="1" x14ac:dyDescent="0.3">
      <c r="B52" s="147">
        <v>89</v>
      </c>
      <c r="C52" s="148" t="s">
        <v>165</v>
      </c>
      <c r="D52" s="148" t="s">
        <v>159</v>
      </c>
      <c r="E52" s="149" t="s">
        <v>69</v>
      </c>
    </row>
    <row r="53" spans="2:5" ht="20.25" customHeight="1" x14ac:dyDescent="0.3">
      <c r="B53" s="147">
        <v>107</v>
      </c>
      <c r="C53" s="148" t="s">
        <v>216</v>
      </c>
      <c r="D53" s="148" t="s">
        <v>171</v>
      </c>
      <c r="E53" s="149" t="s">
        <v>69</v>
      </c>
    </row>
    <row r="54" spans="2:5" ht="121.5" customHeight="1" x14ac:dyDescent="0.25"/>
    <row r="55" spans="2:5" ht="20.25" customHeight="1" x14ac:dyDescent="0.3">
      <c r="B55" s="133"/>
      <c r="C55" s="134" t="s">
        <v>10</v>
      </c>
      <c r="D55" s="134" t="s">
        <v>60</v>
      </c>
      <c r="E55" s="135" t="s">
        <v>11</v>
      </c>
    </row>
    <row r="56" spans="2:5" ht="20.25" customHeight="1" x14ac:dyDescent="0.3">
      <c r="B56" s="139" t="s">
        <v>3</v>
      </c>
      <c r="C56" s="134" t="s">
        <v>0</v>
      </c>
      <c r="D56" s="134" t="s">
        <v>1</v>
      </c>
      <c r="E56" s="134" t="s">
        <v>22</v>
      </c>
    </row>
    <row r="57" spans="2:5" ht="20.25" customHeight="1" x14ac:dyDescent="0.3">
      <c r="B57" s="147">
        <v>54</v>
      </c>
      <c r="C57" s="148" t="s">
        <v>147</v>
      </c>
      <c r="D57" s="148" t="s">
        <v>140</v>
      </c>
      <c r="E57" s="149" t="s">
        <v>79</v>
      </c>
    </row>
    <row r="58" spans="2:5" ht="20.25" customHeight="1" x14ac:dyDescent="0.3">
      <c r="B58" s="147">
        <v>72</v>
      </c>
      <c r="C58" s="148" t="s">
        <v>157</v>
      </c>
      <c r="D58" s="148" t="s">
        <v>140</v>
      </c>
      <c r="E58" s="149" t="s">
        <v>79</v>
      </c>
    </row>
    <row r="59" spans="2:5" ht="20.25" customHeight="1" x14ac:dyDescent="0.3">
      <c r="B59" s="147"/>
      <c r="C59" s="148"/>
      <c r="D59" s="148"/>
      <c r="E59" s="149" t="s">
        <v>79</v>
      </c>
    </row>
    <row r="61" spans="2:5" ht="20.25" customHeight="1" x14ac:dyDescent="0.3">
      <c r="B61" s="133"/>
      <c r="C61" s="134" t="s">
        <v>10</v>
      </c>
      <c r="D61" s="134" t="s">
        <v>91</v>
      </c>
      <c r="E61" s="135" t="s">
        <v>45</v>
      </c>
    </row>
    <row r="62" spans="2:5" ht="20.25" customHeight="1" x14ac:dyDescent="0.3">
      <c r="B62" s="139" t="s">
        <v>3</v>
      </c>
      <c r="C62" s="134" t="s">
        <v>0</v>
      </c>
      <c r="D62" s="134" t="s">
        <v>1</v>
      </c>
      <c r="E62" s="134" t="s">
        <v>22</v>
      </c>
    </row>
    <row r="63" spans="2:5" ht="20.25" customHeight="1" x14ac:dyDescent="0.3">
      <c r="B63" s="147">
        <v>19</v>
      </c>
      <c r="C63" s="148" t="s">
        <v>126</v>
      </c>
      <c r="D63" s="148" t="s">
        <v>124</v>
      </c>
      <c r="E63" s="149" t="s">
        <v>85</v>
      </c>
    </row>
    <row r="64" spans="2:5" ht="20.25" customHeight="1" x14ac:dyDescent="0.3">
      <c r="B64" s="147">
        <v>97</v>
      </c>
      <c r="C64" s="148" t="s">
        <v>164</v>
      </c>
      <c r="D64" s="148" t="s">
        <v>159</v>
      </c>
      <c r="E64" s="149" t="s">
        <v>85</v>
      </c>
    </row>
    <row r="65" spans="2:5" ht="20.25" customHeight="1" x14ac:dyDescent="0.3">
      <c r="B65" s="147">
        <v>21</v>
      </c>
      <c r="C65" s="148" t="s">
        <v>127</v>
      </c>
      <c r="D65" s="148" t="s">
        <v>124</v>
      </c>
      <c r="E65" s="149" t="s">
        <v>85</v>
      </c>
    </row>
    <row r="67" spans="2:5" ht="20.25" customHeight="1" x14ac:dyDescent="0.3">
      <c r="B67" s="133"/>
      <c r="C67" s="134" t="s">
        <v>10</v>
      </c>
      <c r="D67" s="134" t="s">
        <v>55</v>
      </c>
      <c r="E67" s="135" t="s">
        <v>9</v>
      </c>
    </row>
    <row r="68" spans="2:5" ht="20.25" customHeight="1" x14ac:dyDescent="0.3">
      <c r="B68" s="139" t="s">
        <v>3</v>
      </c>
      <c r="C68" s="134" t="s">
        <v>0</v>
      </c>
      <c r="D68" s="134" t="s">
        <v>1</v>
      </c>
      <c r="E68" s="134" t="s">
        <v>22</v>
      </c>
    </row>
    <row r="69" spans="2:5" ht="20.25" customHeight="1" x14ac:dyDescent="0.3">
      <c r="B69" s="147">
        <v>176</v>
      </c>
      <c r="C69" s="148" t="s">
        <v>205</v>
      </c>
      <c r="D69" s="148" t="s">
        <v>202</v>
      </c>
      <c r="E69" s="149" t="s">
        <v>61</v>
      </c>
    </row>
    <row r="70" spans="2:5" ht="20.25" customHeight="1" x14ac:dyDescent="0.3">
      <c r="B70" s="147"/>
      <c r="C70" s="148"/>
      <c r="D70" s="148"/>
      <c r="E70" s="149"/>
    </row>
    <row r="71" spans="2:5" ht="20.25" customHeight="1" x14ac:dyDescent="0.3">
      <c r="B71" s="147"/>
      <c r="C71" s="148"/>
      <c r="D71" s="148"/>
      <c r="E71" s="149"/>
    </row>
    <row r="73" spans="2:5" ht="20.25" customHeight="1" x14ac:dyDescent="0.3">
      <c r="B73" s="133"/>
      <c r="C73" s="134" t="s">
        <v>10</v>
      </c>
      <c r="D73" s="134" t="s">
        <v>52</v>
      </c>
      <c r="E73" s="135" t="s">
        <v>9</v>
      </c>
    </row>
    <row r="74" spans="2:5" ht="20.25" customHeight="1" x14ac:dyDescent="0.3">
      <c r="B74" s="139" t="s">
        <v>3</v>
      </c>
      <c r="C74" s="134" t="s">
        <v>0</v>
      </c>
      <c r="D74" s="134" t="s">
        <v>1</v>
      </c>
      <c r="E74" s="134" t="s">
        <v>22</v>
      </c>
    </row>
    <row r="75" spans="2:5" ht="20.25" customHeight="1" x14ac:dyDescent="0.3">
      <c r="B75" s="147">
        <v>39</v>
      </c>
      <c r="C75" s="148" t="s">
        <v>137</v>
      </c>
      <c r="D75" s="148" t="s">
        <v>133</v>
      </c>
      <c r="E75" s="149" t="s">
        <v>48</v>
      </c>
    </row>
    <row r="76" spans="2:5" ht="20.25" customHeight="1" x14ac:dyDescent="0.3">
      <c r="B76" s="147">
        <v>110</v>
      </c>
      <c r="C76" s="148" t="s">
        <v>111</v>
      </c>
      <c r="D76" s="148" t="s">
        <v>118</v>
      </c>
      <c r="E76" s="149" t="s">
        <v>48</v>
      </c>
    </row>
    <row r="77" spans="2:5" ht="20.25" customHeight="1" x14ac:dyDescent="0.3">
      <c r="B77" s="147">
        <v>92</v>
      </c>
      <c r="C77" s="148" t="s">
        <v>166</v>
      </c>
      <c r="D77" s="148" t="s">
        <v>159</v>
      </c>
      <c r="E77" s="149" t="s">
        <v>48</v>
      </c>
    </row>
    <row r="79" spans="2:5" ht="20.25" customHeight="1" x14ac:dyDescent="0.3">
      <c r="B79" s="133"/>
      <c r="C79" s="134" t="s">
        <v>10</v>
      </c>
      <c r="D79" s="134" t="s">
        <v>54</v>
      </c>
      <c r="E79" s="135" t="s">
        <v>9</v>
      </c>
    </row>
    <row r="80" spans="2:5" ht="20.25" customHeight="1" x14ac:dyDescent="0.3">
      <c r="B80" s="139" t="s">
        <v>3</v>
      </c>
      <c r="C80" s="134" t="s">
        <v>0</v>
      </c>
      <c r="D80" s="134" t="s">
        <v>1</v>
      </c>
      <c r="E80" s="134" t="s">
        <v>22</v>
      </c>
    </row>
    <row r="81" spans="2:5" ht="20.25" customHeight="1" x14ac:dyDescent="0.3">
      <c r="B81" s="147">
        <v>38</v>
      </c>
      <c r="C81" s="148" t="s">
        <v>113</v>
      </c>
      <c r="D81" s="148" t="s">
        <v>133</v>
      </c>
      <c r="E81" s="149" t="s">
        <v>50</v>
      </c>
    </row>
    <row r="82" spans="2:5" ht="20.25" customHeight="1" x14ac:dyDescent="0.3">
      <c r="B82" s="147"/>
      <c r="C82" s="148"/>
      <c r="D82" s="148"/>
      <c r="E82" s="149" t="s">
        <v>50</v>
      </c>
    </row>
    <row r="83" spans="2:5" ht="20.25" customHeight="1" x14ac:dyDescent="0.3">
      <c r="B83" s="147"/>
      <c r="C83" s="148"/>
      <c r="D83" s="148"/>
      <c r="E83" s="149" t="s">
        <v>50</v>
      </c>
    </row>
    <row r="85" spans="2:5" ht="20.25" customHeight="1" x14ac:dyDescent="0.3">
      <c r="B85" s="133"/>
      <c r="C85" s="134" t="s">
        <v>10</v>
      </c>
      <c r="D85" s="134" t="s">
        <v>53</v>
      </c>
      <c r="E85" s="135" t="s">
        <v>9</v>
      </c>
    </row>
    <row r="86" spans="2:5" ht="20.25" customHeight="1" x14ac:dyDescent="0.3">
      <c r="B86" s="139" t="s">
        <v>3</v>
      </c>
      <c r="C86" s="134" t="s">
        <v>0</v>
      </c>
      <c r="D86" s="134" t="s">
        <v>1</v>
      </c>
      <c r="E86" s="134" t="s">
        <v>22</v>
      </c>
    </row>
    <row r="87" spans="2:5" ht="20.25" customHeight="1" x14ac:dyDescent="0.3">
      <c r="B87" s="147">
        <v>64</v>
      </c>
      <c r="C87" s="148" t="s">
        <v>153</v>
      </c>
      <c r="D87" s="148" t="s">
        <v>140</v>
      </c>
      <c r="E87" s="149" t="s">
        <v>49</v>
      </c>
    </row>
    <row r="88" spans="2:5" ht="20.25" customHeight="1" x14ac:dyDescent="0.3">
      <c r="B88" s="147">
        <v>62</v>
      </c>
      <c r="C88" s="148" t="s">
        <v>152</v>
      </c>
      <c r="D88" s="148" t="s">
        <v>140</v>
      </c>
      <c r="E88" s="149" t="s">
        <v>49</v>
      </c>
    </row>
    <row r="89" spans="2:5" ht="20.25" customHeight="1" x14ac:dyDescent="0.3">
      <c r="B89" s="147">
        <v>65</v>
      </c>
      <c r="C89" s="148" t="s">
        <v>154</v>
      </c>
      <c r="D89" s="148" t="s">
        <v>140</v>
      </c>
      <c r="E89" s="149" t="s">
        <v>49</v>
      </c>
    </row>
    <row r="91" spans="2:5" ht="20.25" customHeight="1" x14ac:dyDescent="0.3">
      <c r="B91" s="133"/>
      <c r="C91" s="134" t="s">
        <v>10</v>
      </c>
      <c r="D91" s="134" t="s">
        <v>55</v>
      </c>
      <c r="E91" s="135" t="s">
        <v>9</v>
      </c>
    </row>
    <row r="92" spans="2:5" ht="20.25" customHeight="1" x14ac:dyDescent="0.3">
      <c r="B92" s="139" t="s">
        <v>3</v>
      </c>
      <c r="C92" s="134" t="s">
        <v>0</v>
      </c>
      <c r="D92" s="134" t="s">
        <v>1</v>
      </c>
      <c r="E92" s="134" t="s">
        <v>22</v>
      </c>
    </row>
    <row r="93" spans="2:5" ht="20.25" customHeight="1" x14ac:dyDescent="0.3">
      <c r="B93" s="147">
        <v>44</v>
      </c>
      <c r="C93" s="148" t="s">
        <v>139</v>
      </c>
      <c r="D93" s="148" t="s">
        <v>133</v>
      </c>
      <c r="E93" s="149" t="s">
        <v>51</v>
      </c>
    </row>
    <row r="94" spans="2:5" ht="20.25" customHeight="1" x14ac:dyDescent="0.3">
      <c r="B94" s="147">
        <v>61</v>
      </c>
      <c r="C94" s="148" t="s">
        <v>151</v>
      </c>
      <c r="D94" s="148" t="s">
        <v>140</v>
      </c>
      <c r="E94" s="149" t="s">
        <v>51</v>
      </c>
    </row>
    <row r="95" spans="2:5" ht="20.25" customHeight="1" x14ac:dyDescent="0.3">
      <c r="B95" s="147"/>
      <c r="C95" s="148"/>
      <c r="D95" s="148"/>
      <c r="E95" s="149" t="s">
        <v>51</v>
      </c>
    </row>
    <row r="97" spans="2:5" ht="20.25" customHeight="1" x14ac:dyDescent="0.3">
      <c r="B97" s="133"/>
      <c r="C97" s="134" t="s">
        <v>10</v>
      </c>
      <c r="D97" s="134" t="s">
        <v>43</v>
      </c>
      <c r="E97" s="135" t="s">
        <v>9</v>
      </c>
    </row>
    <row r="98" spans="2:5" ht="20.25" customHeight="1" x14ac:dyDescent="0.3">
      <c r="B98" s="139" t="s">
        <v>3</v>
      </c>
      <c r="C98" s="134" t="s">
        <v>0</v>
      </c>
      <c r="D98" s="134" t="s">
        <v>1</v>
      </c>
      <c r="E98" s="134" t="s">
        <v>22</v>
      </c>
    </row>
    <row r="99" spans="2:5" ht="20.25" customHeight="1" x14ac:dyDescent="0.3">
      <c r="B99" s="147">
        <v>46</v>
      </c>
      <c r="C99" s="148" t="s">
        <v>107</v>
      </c>
      <c r="D99" s="148" t="s">
        <v>140</v>
      </c>
      <c r="E99" s="149" t="s">
        <v>41</v>
      </c>
    </row>
    <row r="100" spans="2:5" ht="20.25" customHeight="1" x14ac:dyDescent="0.3">
      <c r="B100" s="147">
        <v>141</v>
      </c>
      <c r="C100" s="148" t="s">
        <v>191</v>
      </c>
      <c r="D100" s="148" t="s">
        <v>190</v>
      </c>
      <c r="E100" s="149" t="s">
        <v>41</v>
      </c>
    </row>
    <row r="101" spans="2:5" ht="20.25" customHeight="1" x14ac:dyDescent="0.3">
      <c r="B101" s="147">
        <v>35</v>
      </c>
      <c r="C101" s="148" t="s">
        <v>215</v>
      </c>
      <c r="D101" s="148" t="s">
        <v>133</v>
      </c>
      <c r="E101" s="149" t="s">
        <v>41</v>
      </c>
    </row>
    <row r="103" spans="2:5" ht="20.25" customHeight="1" x14ac:dyDescent="0.3">
      <c r="B103" s="133"/>
      <c r="C103" s="134" t="s">
        <v>10</v>
      </c>
      <c r="D103" s="134" t="s">
        <v>44</v>
      </c>
      <c r="E103" s="135" t="s">
        <v>9</v>
      </c>
    </row>
    <row r="104" spans="2:5" ht="20.25" customHeight="1" x14ac:dyDescent="0.3">
      <c r="B104" s="139" t="s">
        <v>3</v>
      </c>
      <c r="C104" s="134" t="s">
        <v>0</v>
      </c>
      <c r="D104" s="134" t="s">
        <v>1</v>
      </c>
      <c r="E104" s="134" t="s">
        <v>22</v>
      </c>
    </row>
    <row r="105" spans="2:5" ht="20.25" customHeight="1" x14ac:dyDescent="0.3">
      <c r="B105" s="147">
        <v>189</v>
      </c>
      <c r="C105" s="148" t="s">
        <v>206</v>
      </c>
      <c r="D105" s="148" t="s">
        <v>211</v>
      </c>
      <c r="E105" s="149" t="s">
        <v>42</v>
      </c>
    </row>
    <row r="106" spans="2:5" ht="20.25" customHeight="1" x14ac:dyDescent="0.3">
      <c r="B106" s="147">
        <v>31</v>
      </c>
      <c r="C106" s="148" t="s">
        <v>134</v>
      </c>
      <c r="D106" s="148" t="s">
        <v>133</v>
      </c>
      <c r="E106" s="149" t="s">
        <v>42</v>
      </c>
    </row>
    <row r="107" spans="2:5" ht="20.25" customHeight="1" x14ac:dyDescent="0.3">
      <c r="B107" s="147">
        <v>199</v>
      </c>
      <c r="C107" s="148" t="s">
        <v>213</v>
      </c>
      <c r="D107" s="148" t="s">
        <v>214</v>
      </c>
      <c r="E107" s="149" t="s">
        <v>42</v>
      </c>
    </row>
    <row r="109" spans="2:5" ht="20.25" customHeight="1" x14ac:dyDescent="0.3">
      <c r="B109" s="133"/>
      <c r="C109" s="134" t="s">
        <v>34</v>
      </c>
      <c r="D109" s="134" t="s">
        <v>35</v>
      </c>
      <c r="E109" s="135" t="s">
        <v>9</v>
      </c>
    </row>
    <row r="110" spans="2:5" ht="20.25" customHeight="1" x14ac:dyDescent="0.3">
      <c r="B110" s="139" t="s">
        <v>3</v>
      </c>
      <c r="C110" s="134" t="s">
        <v>0</v>
      </c>
      <c r="D110" s="134" t="s">
        <v>1</v>
      </c>
      <c r="E110" s="134" t="s">
        <v>22</v>
      </c>
    </row>
    <row r="111" spans="2:5" ht="20.25" customHeight="1" x14ac:dyDescent="0.3">
      <c r="B111" s="147">
        <v>149</v>
      </c>
      <c r="C111" s="148" t="s">
        <v>194</v>
      </c>
      <c r="D111" s="148" t="s">
        <v>190</v>
      </c>
      <c r="E111" s="149" t="s">
        <v>26</v>
      </c>
    </row>
    <row r="112" spans="2:5" ht="20.25" customHeight="1" x14ac:dyDescent="0.3">
      <c r="B112" s="147">
        <v>148</v>
      </c>
      <c r="C112" s="148" t="s">
        <v>193</v>
      </c>
      <c r="D112" s="148" t="s">
        <v>190</v>
      </c>
      <c r="E112" s="149" t="s">
        <v>26</v>
      </c>
    </row>
    <row r="113" spans="2:5" ht="20.25" customHeight="1" x14ac:dyDescent="0.3">
      <c r="B113" s="147">
        <v>47</v>
      </c>
      <c r="C113" s="148" t="s">
        <v>141</v>
      </c>
      <c r="D113" s="148" t="s">
        <v>140</v>
      </c>
      <c r="E113" s="149" t="s">
        <v>26</v>
      </c>
    </row>
    <row r="115" spans="2:5" ht="20.25" customHeight="1" x14ac:dyDescent="0.3">
      <c r="B115" s="133"/>
      <c r="C115" s="134" t="s">
        <v>10</v>
      </c>
      <c r="D115" s="134" t="s">
        <v>38</v>
      </c>
      <c r="E115" s="135" t="s">
        <v>9</v>
      </c>
    </row>
    <row r="116" spans="2:5" ht="20.25" customHeight="1" x14ac:dyDescent="0.3">
      <c r="B116" s="139" t="s">
        <v>3</v>
      </c>
      <c r="C116" s="134" t="s">
        <v>0</v>
      </c>
      <c r="D116" s="134" t="s">
        <v>1</v>
      </c>
      <c r="E116" s="134" t="s">
        <v>22</v>
      </c>
    </row>
    <row r="117" spans="2:5" ht="20.25" customHeight="1" x14ac:dyDescent="0.3">
      <c r="B117" s="147">
        <v>142</v>
      </c>
      <c r="C117" s="148" t="s">
        <v>192</v>
      </c>
      <c r="D117" s="148" t="s">
        <v>190</v>
      </c>
      <c r="E117" s="149" t="s">
        <v>29</v>
      </c>
    </row>
    <row r="118" spans="2:5" ht="20.25" customHeight="1" x14ac:dyDescent="0.3">
      <c r="B118" s="147">
        <v>50</v>
      </c>
      <c r="C118" s="148" t="s">
        <v>143</v>
      </c>
      <c r="D118" s="148" t="s">
        <v>140</v>
      </c>
      <c r="E118" s="149" t="s">
        <v>29</v>
      </c>
    </row>
    <row r="119" spans="2:5" ht="20.25" customHeight="1" x14ac:dyDescent="0.3">
      <c r="B119" s="147">
        <v>125</v>
      </c>
      <c r="C119" s="148" t="s">
        <v>179</v>
      </c>
      <c r="D119" s="148" t="s">
        <v>177</v>
      </c>
      <c r="E119" s="149" t="s">
        <v>29</v>
      </c>
    </row>
    <row r="120" spans="2:5" ht="20.25" customHeight="1" x14ac:dyDescent="0.3">
      <c r="B120" s="158"/>
      <c r="C120" s="148"/>
      <c r="D120" s="148"/>
      <c r="E120" s="182"/>
    </row>
    <row r="121" spans="2:5" ht="20.25" customHeight="1" x14ac:dyDescent="0.3">
      <c r="B121" s="158"/>
      <c r="C121" s="148"/>
      <c r="D121" s="148"/>
      <c r="E121" s="182"/>
    </row>
    <row r="122" spans="2:5" ht="20.25" customHeight="1" x14ac:dyDescent="0.3">
      <c r="B122" s="133"/>
      <c r="C122" s="134" t="s">
        <v>10</v>
      </c>
      <c r="D122" s="134" t="s">
        <v>58</v>
      </c>
      <c r="E122" s="135" t="s">
        <v>17</v>
      </c>
    </row>
    <row r="123" spans="2:5" ht="20.25" customHeight="1" x14ac:dyDescent="0.3">
      <c r="B123" s="139" t="s">
        <v>3</v>
      </c>
      <c r="C123" s="134" t="s">
        <v>0</v>
      </c>
      <c r="D123" s="134" t="s">
        <v>1</v>
      </c>
      <c r="E123" s="134" t="s">
        <v>22</v>
      </c>
    </row>
    <row r="124" spans="2:5" ht="20.25" customHeight="1" x14ac:dyDescent="0.3">
      <c r="B124" s="147">
        <v>157</v>
      </c>
      <c r="C124" s="148" t="s">
        <v>197</v>
      </c>
      <c r="D124" s="148" t="s">
        <v>190</v>
      </c>
      <c r="E124" s="149" t="s">
        <v>56</v>
      </c>
    </row>
    <row r="125" spans="2:5" ht="20.25" customHeight="1" x14ac:dyDescent="0.3">
      <c r="B125" s="147">
        <v>156</v>
      </c>
      <c r="C125" s="148" t="s">
        <v>195</v>
      </c>
      <c r="D125" s="148" t="s">
        <v>190</v>
      </c>
      <c r="E125" s="149" t="s">
        <v>56</v>
      </c>
    </row>
    <row r="126" spans="2:5" ht="20.25" customHeight="1" x14ac:dyDescent="0.3">
      <c r="B126" s="147">
        <v>158</v>
      </c>
      <c r="C126" s="148" t="s">
        <v>198</v>
      </c>
      <c r="D126" s="148" t="s">
        <v>190</v>
      </c>
      <c r="E126" s="149" t="s">
        <v>56</v>
      </c>
    </row>
    <row r="128" spans="2:5" ht="20.25" customHeight="1" x14ac:dyDescent="0.3">
      <c r="B128" s="133"/>
      <c r="C128" s="134" t="s">
        <v>10</v>
      </c>
      <c r="D128" s="134" t="s">
        <v>59</v>
      </c>
      <c r="E128" s="135" t="s">
        <v>17</v>
      </c>
    </row>
    <row r="129" spans="2:5" ht="20.25" customHeight="1" x14ac:dyDescent="0.3">
      <c r="B129" s="139" t="s">
        <v>3</v>
      </c>
      <c r="C129" s="134" t="s">
        <v>0</v>
      </c>
      <c r="D129" s="134" t="s">
        <v>1</v>
      </c>
      <c r="E129" s="134" t="s">
        <v>22</v>
      </c>
    </row>
    <row r="130" spans="2:5" ht="20.25" customHeight="1" x14ac:dyDescent="0.3">
      <c r="B130" s="147">
        <v>93</v>
      </c>
      <c r="C130" s="148" t="s">
        <v>167</v>
      </c>
      <c r="D130" s="148" t="s">
        <v>159</v>
      </c>
      <c r="E130" s="149" t="s">
        <v>57</v>
      </c>
    </row>
    <row r="131" spans="2:5" ht="20.25" customHeight="1" x14ac:dyDescent="0.3">
      <c r="B131" s="147">
        <v>155</v>
      </c>
      <c r="C131" s="148" t="s">
        <v>196</v>
      </c>
      <c r="D131" s="148" t="s">
        <v>190</v>
      </c>
      <c r="E131" s="149" t="s">
        <v>57</v>
      </c>
    </row>
    <row r="132" spans="2:5" ht="20.25" customHeight="1" x14ac:dyDescent="0.3">
      <c r="B132" s="147">
        <v>26</v>
      </c>
      <c r="C132" s="148" t="s">
        <v>131</v>
      </c>
      <c r="D132" s="148" t="s">
        <v>124</v>
      </c>
      <c r="E132" s="149" t="s">
        <v>57</v>
      </c>
    </row>
    <row r="134" spans="2:5" ht="20.25" customHeight="1" x14ac:dyDescent="0.3">
      <c r="B134" s="133"/>
      <c r="C134" s="134" t="s">
        <v>10</v>
      </c>
      <c r="D134" s="134" t="s">
        <v>33</v>
      </c>
      <c r="E134" s="135" t="s">
        <v>17</v>
      </c>
    </row>
    <row r="135" spans="2:5" ht="20.25" customHeight="1" x14ac:dyDescent="0.3">
      <c r="B135" s="139" t="s">
        <v>3</v>
      </c>
      <c r="C135" s="134" t="s">
        <v>0</v>
      </c>
      <c r="D135" s="134" t="s">
        <v>1</v>
      </c>
      <c r="E135" s="134" t="s">
        <v>22</v>
      </c>
    </row>
    <row r="136" spans="2:5" ht="20.25" customHeight="1" x14ac:dyDescent="0.3">
      <c r="B136" s="147">
        <v>132</v>
      </c>
      <c r="C136" s="148" t="s">
        <v>185</v>
      </c>
      <c r="D136" s="148" t="s">
        <v>177</v>
      </c>
      <c r="E136" s="149" t="s">
        <v>30</v>
      </c>
    </row>
    <row r="137" spans="2:5" ht="20.25" customHeight="1" x14ac:dyDescent="0.3">
      <c r="B137" s="147">
        <v>102</v>
      </c>
      <c r="C137" s="148" t="s">
        <v>173</v>
      </c>
      <c r="D137" s="148" t="s">
        <v>171</v>
      </c>
      <c r="E137" s="149" t="s">
        <v>30</v>
      </c>
    </row>
    <row r="138" spans="2:5" ht="20.25" customHeight="1" x14ac:dyDescent="0.3">
      <c r="B138" s="147">
        <v>95</v>
      </c>
      <c r="C138" s="148" t="s">
        <v>212</v>
      </c>
      <c r="D138" s="148" t="s">
        <v>159</v>
      </c>
      <c r="E138" s="149" t="s">
        <v>30</v>
      </c>
    </row>
    <row r="140" spans="2:5" ht="20.25" customHeight="1" x14ac:dyDescent="0.3">
      <c r="B140" s="133"/>
      <c r="C140" s="134" t="s">
        <v>10</v>
      </c>
      <c r="D140" s="134" t="s">
        <v>37</v>
      </c>
      <c r="E140" s="135" t="s">
        <v>17</v>
      </c>
    </row>
    <row r="141" spans="2:5" ht="20.25" customHeight="1" x14ac:dyDescent="0.3">
      <c r="B141" s="139" t="s">
        <v>3</v>
      </c>
      <c r="C141" s="134" t="s">
        <v>0</v>
      </c>
      <c r="D141" s="134" t="s">
        <v>1</v>
      </c>
      <c r="E141" s="134" t="s">
        <v>22</v>
      </c>
    </row>
    <row r="142" spans="2:5" ht="20.25" customHeight="1" x14ac:dyDescent="0.3">
      <c r="B142" s="147">
        <v>131</v>
      </c>
      <c r="C142" s="148" t="s">
        <v>184</v>
      </c>
      <c r="D142" s="148" t="s">
        <v>177</v>
      </c>
      <c r="E142" s="149" t="s">
        <v>32</v>
      </c>
    </row>
    <row r="143" spans="2:5" ht="20.25" customHeight="1" x14ac:dyDescent="0.3">
      <c r="B143" s="147">
        <v>118</v>
      </c>
      <c r="C143" s="148" t="s">
        <v>175</v>
      </c>
      <c r="D143" s="148" t="s">
        <v>118</v>
      </c>
      <c r="E143" s="149" t="s">
        <v>32</v>
      </c>
    </row>
    <row r="144" spans="2:5" ht="20.25" customHeight="1" x14ac:dyDescent="0.3">
      <c r="B144" s="147"/>
      <c r="C144" s="148"/>
      <c r="D144" s="148"/>
      <c r="E144" s="149"/>
    </row>
    <row r="146" spans="2:5" ht="20.25" customHeight="1" x14ac:dyDescent="0.3">
      <c r="B146" s="133"/>
      <c r="C146" s="134" t="s">
        <v>10</v>
      </c>
      <c r="D146" s="134" t="s">
        <v>36</v>
      </c>
      <c r="E146" s="135" t="s">
        <v>17</v>
      </c>
    </row>
    <row r="147" spans="2:5" ht="20.25" customHeight="1" x14ac:dyDescent="0.3">
      <c r="B147" s="139" t="s">
        <v>3</v>
      </c>
      <c r="C147" s="134" t="s">
        <v>0</v>
      </c>
      <c r="D147" s="134" t="s">
        <v>1</v>
      </c>
      <c r="E147" s="134" t="s">
        <v>22</v>
      </c>
    </row>
    <row r="148" spans="2:5" ht="20.25" customHeight="1" x14ac:dyDescent="0.3">
      <c r="B148" s="147">
        <v>139</v>
      </c>
      <c r="C148" s="148" t="s">
        <v>188</v>
      </c>
      <c r="D148" s="148" t="s">
        <v>177</v>
      </c>
      <c r="E148" s="149" t="s">
        <v>31</v>
      </c>
    </row>
    <row r="149" spans="2:5" ht="20.25" customHeight="1" x14ac:dyDescent="0.3">
      <c r="B149" s="147">
        <v>138</v>
      </c>
      <c r="C149" s="148" t="s">
        <v>187</v>
      </c>
      <c r="D149" s="148" t="s">
        <v>177</v>
      </c>
      <c r="E149" s="149" t="s">
        <v>31</v>
      </c>
    </row>
    <row r="150" spans="2:5" ht="20.25" customHeight="1" x14ac:dyDescent="0.3">
      <c r="B150" s="147">
        <v>99</v>
      </c>
      <c r="C150" s="148" t="s">
        <v>169</v>
      </c>
      <c r="D150" s="148" t="s">
        <v>217</v>
      </c>
      <c r="E150" s="149" t="s">
        <v>31</v>
      </c>
    </row>
    <row r="152" spans="2:5" ht="20.25" customHeight="1" x14ac:dyDescent="0.3">
      <c r="B152" s="133"/>
      <c r="C152" s="134" t="s">
        <v>10</v>
      </c>
      <c r="D152" s="134" t="s">
        <v>119</v>
      </c>
      <c r="E152" s="135" t="s">
        <v>17</v>
      </c>
    </row>
    <row r="153" spans="2:5" ht="20.25" customHeight="1" x14ac:dyDescent="0.3">
      <c r="B153" s="139" t="s">
        <v>3</v>
      </c>
      <c r="C153" s="134" t="s">
        <v>0</v>
      </c>
      <c r="D153" s="134" t="s">
        <v>1</v>
      </c>
      <c r="E153" s="134" t="s">
        <v>22</v>
      </c>
    </row>
    <row r="154" spans="2:5" ht="20.25" customHeight="1" x14ac:dyDescent="0.3">
      <c r="B154" s="147">
        <v>136</v>
      </c>
      <c r="C154" s="148" t="s">
        <v>189</v>
      </c>
      <c r="D154" s="148" t="s">
        <v>177</v>
      </c>
      <c r="E154" s="149" t="s">
        <v>46</v>
      </c>
    </row>
    <row r="155" spans="2:5" ht="20.25" customHeight="1" x14ac:dyDescent="0.3">
      <c r="B155" s="147"/>
      <c r="C155" s="148"/>
      <c r="D155" s="148"/>
      <c r="E155" s="149" t="s">
        <v>46</v>
      </c>
    </row>
    <row r="156" spans="2:5" ht="20.25" customHeight="1" x14ac:dyDescent="0.3">
      <c r="B156" s="147"/>
      <c r="C156" s="148"/>
      <c r="D156" s="148"/>
      <c r="E156" s="149" t="s">
        <v>46</v>
      </c>
    </row>
    <row r="157" spans="2:5" ht="24" customHeight="1" x14ac:dyDescent="0.25"/>
    <row r="158" spans="2:5" ht="20.25" customHeight="1" x14ac:dyDescent="0.3">
      <c r="B158" s="133"/>
      <c r="C158" s="134" t="s">
        <v>10</v>
      </c>
      <c r="D158" s="134" t="s">
        <v>84</v>
      </c>
      <c r="E158" s="135" t="s">
        <v>17</v>
      </c>
    </row>
    <row r="159" spans="2:5" ht="20.25" customHeight="1" x14ac:dyDescent="0.3">
      <c r="B159" s="139" t="s">
        <v>3</v>
      </c>
      <c r="C159" s="134" t="s">
        <v>0</v>
      </c>
      <c r="D159" s="134" t="s">
        <v>1</v>
      </c>
      <c r="E159" s="134" t="s">
        <v>22</v>
      </c>
    </row>
    <row r="160" spans="2:5" ht="20.25" customHeight="1" x14ac:dyDescent="0.3">
      <c r="B160" s="147">
        <v>77</v>
      </c>
      <c r="C160" s="148" t="s">
        <v>158</v>
      </c>
      <c r="D160" s="148" t="s">
        <v>140</v>
      </c>
      <c r="E160" s="149" t="s">
        <v>83</v>
      </c>
    </row>
    <row r="161" spans="2:5" ht="20.25" customHeight="1" x14ac:dyDescent="0.3">
      <c r="B161" s="147">
        <v>28</v>
      </c>
      <c r="C161" s="148" t="s">
        <v>132</v>
      </c>
      <c r="D161" s="148" t="s">
        <v>124</v>
      </c>
      <c r="E161" s="149" t="s">
        <v>83</v>
      </c>
    </row>
    <row r="162" spans="2:5" ht="20.25" customHeight="1" x14ac:dyDescent="0.3">
      <c r="B162" s="147">
        <v>133</v>
      </c>
      <c r="C162" s="148" t="s">
        <v>186</v>
      </c>
      <c r="D162" s="148" t="s">
        <v>177</v>
      </c>
      <c r="E162" s="149"/>
    </row>
  </sheetData>
  <sortState xmlns:xlrd2="http://schemas.microsoft.com/office/spreadsheetml/2017/richdata2" ref="G14:H31">
    <sortCondition descending="1" ref="G14:G31"/>
  </sortState>
  <phoneticPr fontId="33" type="noConversion"/>
  <conditionalFormatting sqref="B1:B5">
    <cfRule type="duplicateValues" dxfId="24" priority="25"/>
  </conditionalFormatting>
  <conditionalFormatting sqref="B7:B11">
    <cfRule type="duplicateValues" dxfId="23" priority="18"/>
  </conditionalFormatting>
  <conditionalFormatting sqref="B13:B17">
    <cfRule type="duplicateValues" dxfId="22" priority="72"/>
  </conditionalFormatting>
  <conditionalFormatting sqref="B19:B23">
    <cfRule type="duplicateValues" dxfId="21" priority="21"/>
  </conditionalFormatting>
  <conditionalFormatting sqref="B25:B29">
    <cfRule type="duplicateValues" dxfId="20" priority="24"/>
  </conditionalFormatting>
  <conditionalFormatting sqref="B31:B35">
    <cfRule type="duplicateValues" dxfId="19" priority="20"/>
  </conditionalFormatting>
  <conditionalFormatting sqref="B37:B41">
    <cfRule type="duplicateValues" dxfId="18" priority="23"/>
  </conditionalFormatting>
  <conditionalFormatting sqref="B43:B47">
    <cfRule type="duplicateValues" dxfId="17" priority="19"/>
  </conditionalFormatting>
  <conditionalFormatting sqref="B49:B53">
    <cfRule type="duplicateValues" dxfId="16" priority="22"/>
  </conditionalFormatting>
  <conditionalFormatting sqref="B55:B59">
    <cfRule type="duplicateValues" dxfId="15" priority="35"/>
  </conditionalFormatting>
  <conditionalFormatting sqref="B61:B65">
    <cfRule type="duplicateValues" dxfId="14" priority="10"/>
  </conditionalFormatting>
  <conditionalFormatting sqref="B73:B77">
    <cfRule type="duplicateValues" dxfId="13" priority="12"/>
  </conditionalFormatting>
  <conditionalFormatting sqref="B79:B83">
    <cfRule type="duplicateValues" dxfId="12" priority="11"/>
  </conditionalFormatting>
  <conditionalFormatting sqref="B85:B89">
    <cfRule type="duplicateValues" dxfId="11" priority="9"/>
  </conditionalFormatting>
  <conditionalFormatting sqref="B97:B101">
    <cfRule type="duplicateValues" dxfId="10" priority="15"/>
  </conditionalFormatting>
  <conditionalFormatting sqref="B103:B107">
    <cfRule type="duplicateValues" dxfId="9" priority="13"/>
  </conditionalFormatting>
  <conditionalFormatting sqref="B109:B113">
    <cfRule type="duplicateValues" dxfId="8" priority="17"/>
  </conditionalFormatting>
  <conditionalFormatting sqref="B115:B119">
    <cfRule type="duplicateValues" dxfId="7" priority="16"/>
  </conditionalFormatting>
  <conditionalFormatting sqref="B120 B91:B95">
    <cfRule type="duplicateValues" dxfId="6" priority="75"/>
  </conditionalFormatting>
  <conditionalFormatting sqref="B121 B67:B71">
    <cfRule type="duplicateValues" dxfId="5" priority="74"/>
  </conditionalFormatting>
  <conditionalFormatting sqref="B122 B132">
    <cfRule type="duplicateValues" dxfId="4" priority="2"/>
  </conditionalFormatting>
  <conditionalFormatting sqref="B134:B138">
    <cfRule type="duplicateValues" dxfId="3" priority="7"/>
  </conditionalFormatting>
  <conditionalFormatting sqref="B140:B144">
    <cfRule type="duplicateValues" dxfId="2" priority="6"/>
  </conditionalFormatting>
  <conditionalFormatting sqref="B154:B156">
    <cfRule type="duplicateValues" dxfId="1" priority="5"/>
  </conditionalFormatting>
  <conditionalFormatting sqref="B158:B162">
    <cfRule type="duplicateValues" dxfId="0" priority="4"/>
  </conditionalFormatting>
  <pageMargins left="0.7" right="0.7" top="0.75" bottom="0.75" header="0.3" footer="0.3"/>
  <pageSetup paperSize="9" scale="33" fitToHeight="0" orientation="portrait" horizontalDpi="4294967293" verticalDpi="1200" r:id="rId1"/>
  <rowBreaks count="1" manualBreakCount="1"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Clasificacion por Clubs (2)</vt:lpstr>
      <vt:lpstr>1 - Dorsales clubs</vt:lpstr>
      <vt:lpstr>PIVOT</vt:lpstr>
      <vt:lpstr>Separar categorías calsif</vt:lpstr>
      <vt:lpstr>ENTREPUENTES</vt:lpstr>
      <vt:lpstr>TºCrono</vt:lpstr>
      <vt:lpstr>Horario salida</vt:lpstr>
      <vt:lpstr>Clasificacion por Clubs</vt:lpstr>
      <vt:lpstr>DATOS</vt:lpstr>
      <vt:lpstr>Podium</vt:lpstr>
      <vt:lpstr>'1 - Dorsales clubs'!Área_de_impresión</vt:lpstr>
      <vt:lpstr>'Clasificacion por Clubs'!Área_de_impresión</vt:lpstr>
      <vt:lpstr>'Clasificacion por Clubs (2)'!Área_de_impresión</vt:lpstr>
      <vt:lpstr>ENTREPUENTES!Área_de_impresión</vt:lpstr>
      <vt:lpstr>'Separar categorías calsif'!Área_de_impresión</vt:lpstr>
      <vt:lpstr>'1 - Dorsales clubs'!Títulos_a_imprimir</vt:lpstr>
      <vt:lpstr>ENTREPUENTES!Títulos_a_imprimir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</dc:creator>
  <cp:lastModifiedBy>Javier Moneo Arcos</cp:lastModifiedBy>
  <cp:lastPrinted>2026-09-20T12:21:57Z</cp:lastPrinted>
  <dcterms:created xsi:type="dcterms:W3CDTF">2005-01-27T15:15:36Z</dcterms:created>
  <dcterms:modified xsi:type="dcterms:W3CDTF">2026-09-20T12:28:20Z</dcterms:modified>
</cp:coreProperties>
</file>